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IPEDS 1996" sheetId="1" r:id="rId1"/>
  </sheets>
  <definedNames>
    <definedName name="_xlnm.Print_Titles" localSheetId="0">'IPEDS 1996'!$A:$A,'IPEDS 1996'!$1:$6</definedName>
  </definedNames>
  <calcPr fullCalcOnLoad="1"/>
</workbook>
</file>

<file path=xl/sharedStrings.xml><?xml version="1.0" encoding="utf-8"?>
<sst xmlns="http://schemas.openxmlformats.org/spreadsheetml/2006/main" count="478" uniqueCount="213">
  <si>
    <t>OUTLETS</t>
  </si>
  <si>
    <t>LIBRARY STAFF, FALL 1996</t>
  </si>
  <si>
    <t xml:space="preserve"> LIBRARY OPERATING EXPENDITURES, FISCAL YEAR 1996</t>
  </si>
  <si>
    <t>LIBRARY COLLECTIONS, FISCAL YEAR, 1996</t>
  </si>
  <si>
    <t>LIBRARY SERVICES, FISCAL YEAR 1996</t>
  </si>
  <si>
    <t>LIB. SERVICES FY '96</t>
  </si>
  <si>
    <t>LIBRARY SERVICES, TYPICAL WEEK, FALL 1996</t>
  </si>
  <si>
    <t>IPEDS 1996</t>
  </si>
  <si>
    <t xml:space="preserve">Total FTE </t>
  </si>
  <si>
    <t>FTE</t>
  </si>
  <si>
    <t xml:space="preserve">FTE </t>
  </si>
  <si>
    <t>Contri-</t>
  </si>
  <si>
    <t>Per 1,000 Students</t>
  </si>
  <si>
    <t>Salaries &amp; Wages</t>
  </si>
  <si>
    <t>Salaries &amp; Wages Totals</t>
  </si>
  <si>
    <t>Information Resources</t>
  </si>
  <si>
    <t>Information Resources Totals</t>
  </si>
  <si>
    <t>Miscellaneous Expenditures</t>
  </si>
  <si>
    <t>Total Miscellaneous Expenditures</t>
  </si>
  <si>
    <t xml:space="preserve">Total </t>
  </si>
  <si>
    <t>Employee</t>
  </si>
  <si>
    <t xml:space="preserve">Serials </t>
  </si>
  <si>
    <t>Library Operating</t>
  </si>
  <si>
    <t>Educational</t>
  </si>
  <si>
    <t>E &amp; G</t>
  </si>
  <si>
    <t>Library Expend.</t>
  </si>
  <si>
    <t>Print   Materials</t>
  </si>
  <si>
    <t>Volumes</t>
  </si>
  <si>
    <t>Government   Documents</t>
  </si>
  <si>
    <t>Serials</t>
  </si>
  <si>
    <t>Microform   Materials</t>
  </si>
  <si>
    <t>Manuscripts &amp;</t>
  </si>
  <si>
    <t>Cartographic Matl.</t>
  </si>
  <si>
    <t>Graphic Matl.</t>
  </si>
  <si>
    <t>Sound   Recordings</t>
  </si>
  <si>
    <t>Film and Video Materials</t>
  </si>
  <si>
    <t>Computer   Files</t>
  </si>
  <si>
    <t>Other Materials</t>
  </si>
  <si>
    <t>General Circulation</t>
  </si>
  <si>
    <t>Reserve Circulation</t>
  </si>
  <si>
    <t>Document Delivery / Interlibrary Lending</t>
  </si>
  <si>
    <t>Borrowed</t>
  </si>
  <si>
    <t>Group Information</t>
  </si>
  <si>
    <t>Public</t>
  </si>
  <si>
    <t>Gate Count</t>
  </si>
  <si>
    <t>Reference Transactions</t>
  </si>
  <si>
    <t>Academic Library Survey</t>
  </si>
  <si>
    <t>IPEDS</t>
  </si>
  <si>
    <t>Part Time</t>
  </si>
  <si>
    <t>Full Time</t>
  </si>
  <si>
    <t>Student</t>
  </si>
  <si>
    <t>Branch</t>
  </si>
  <si>
    <t>Libra-</t>
  </si>
  <si>
    <t>Other</t>
  </si>
  <si>
    <t>buted</t>
  </si>
  <si>
    <t>Total</t>
  </si>
  <si>
    <t>Total FTE</t>
  </si>
  <si>
    <t>Sub-</t>
  </si>
  <si>
    <t>As Percent</t>
  </si>
  <si>
    <t>Per FTE</t>
  </si>
  <si>
    <t>Books/Print</t>
  </si>
  <si>
    <t>Micro-</t>
  </si>
  <si>
    <t>Audio-</t>
  </si>
  <si>
    <t>Computer</t>
  </si>
  <si>
    <t>Document</t>
  </si>
  <si>
    <t xml:space="preserve">Per FTE </t>
  </si>
  <si>
    <t>Furniture &amp;</t>
  </si>
  <si>
    <t xml:space="preserve">Computer </t>
  </si>
  <si>
    <t>Bibliographic</t>
  </si>
  <si>
    <t>All Other</t>
  </si>
  <si>
    <t>Operating</t>
  </si>
  <si>
    <t>Fringe</t>
  </si>
  <si>
    <t>Expenditures</t>
  </si>
  <si>
    <t>&amp; General</t>
  </si>
  <si>
    <t>As Percent of</t>
  </si>
  <si>
    <t>Titles</t>
  </si>
  <si>
    <t>Units</t>
  </si>
  <si>
    <t>Titles per</t>
  </si>
  <si>
    <t xml:space="preserve"> Archives (Feet)</t>
  </si>
  <si>
    <t>Provided to Other Libraries</t>
  </si>
  <si>
    <t>Received from Other Libraries</t>
  </si>
  <si>
    <t>Borrowed Per</t>
  </si>
  <si>
    <t>Net Lend-</t>
  </si>
  <si>
    <t>Per 1,000</t>
  </si>
  <si>
    <t>Presen-</t>
  </si>
  <si>
    <t>Atten-</t>
  </si>
  <si>
    <t>Hours</t>
  </si>
  <si>
    <t>Count</t>
  </si>
  <si>
    <t>Annual</t>
  </si>
  <si>
    <t>Per</t>
  </si>
  <si>
    <t>INSTITUTION NAME</t>
  </si>
  <si>
    <t>Unit ID</t>
  </si>
  <si>
    <t>Time</t>
  </si>
  <si>
    <t>Enrollment</t>
  </si>
  <si>
    <t>Libraries</t>
  </si>
  <si>
    <t>rians</t>
  </si>
  <si>
    <t>Staff</t>
  </si>
  <si>
    <t>Services</t>
  </si>
  <si>
    <t>Librarians</t>
  </si>
  <si>
    <t>Assistants</t>
  </si>
  <si>
    <t>total</t>
  </si>
  <si>
    <t>Of Total</t>
  </si>
  <si>
    <t>Materials</t>
  </si>
  <si>
    <t>forms</t>
  </si>
  <si>
    <t>Visual</t>
  </si>
  <si>
    <t>Files</t>
  </si>
  <si>
    <t>Delivery</t>
  </si>
  <si>
    <t>Preservation</t>
  </si>
  <si>
    <t>Equipment</t>
  </si>
  <si>
    <t>Expenses</t>
  </si>
  <si>
    <t>Utilities</t>
  </si>
  <si>
    <t>Operating Costs</t>
  </si>
  <si>
    <t>Benefits</t>
  </si>
  <si>
    <t>as % of Total</t>
  </si>
  <si>
    <t>Per FTE Student</t>
  </si>
  <si>
    <t>Expendtures</t>
  </si>
  <si>
    <t>E &amp; G Expend.</t>
  </si>
  <si>
    <t>Added</t>
  </si>
  <si>
    <t>Held</t>
  </si>
  <si>
    <t xml:space="preserve"> Student</t>
  </si>
  <si>
    <t>1,000 Students</t>
  </si>
  <si>
    <t>Returnable</t>
  </si>
  <si>
    <t>Non-Returnable</t>
  </si>
  <si>
    <t>FTE Student</t>
  </si>
  <si>
    <t>ing Rate</t>
  </si>
  <si>
    <t>Circulated</t>
  </si>
  <si>
    <t>tations</t>
  </si>
  <si>
    <t>dance</t>
  </si>
  <si>
    <t>Per Week</t>
  </si>
  <si>
    <t>Week</t>
  </si>
  <si>
    <t>Year</t>
  </si>
  <si>
    <t>PUBLIC INSTITUTIONS:</t>
  </si>
  <si>
    <t>Included in UC at Denver - Auraria</t>
  </si>
  <si>
    <t>State Colleges</t>
  </si>
  <si>
    <t>unavailable</t>
  </si>
  <si>
    <t>CCCOES:</t>
  </si>
  <si>
    <t>Local District Colleges:</t>
  </si>
  <si>
    <t>BOARD TOTALS:</t>
  </si>
  <si>
    <t>PUBLIC TOTALS</t>
  </si>
  <si>
    <t>PRIVATE INSTITUTIONS:</t>
  </si>
  <si>
    <t>Private Non-Profit</t>
  </si>
  <si>
    <t>No Data Reported</t>
  </si>
  <si>
    <t>included above</t>
  </si>
  <si>
    <t>Incl. above</t>
  </si>
  <si>
    <t>Included above</t>
  </si>
  <si>
    <t>Private For-Profit</t>
  </si>
  <si>
    <t>Private Seminaries</t>
  </si>
  <si>
    <t>PRIVATE TOTALS</t>
  </si>
  <si>
    <t>REGENTS OF UNIVERSITY OF COLORADO</t>
  </si>
  <si>
    <t>UNIVERSITY OF COLORADO AT BOULDER</t>
  </si>
  <si>
    <t>UNIVERSITY OF COLORADO AT COLORADO SPRINGS</t>
  </si>
  <si>
    <t>UNIVERSITY OF COLORADO AT DENVER</t>
  </si>
  <si>
    <t>UNIVERSITY OF COLORADO HEALTH SCIENCES CENTER</t>
  </si>
  <si>
    <t>ST. BOARD OF AGRICULTURE</t>
  </si>
  <si>
    <t>COLORADO STATE UNIVERSITY</t>
  </si>
  <si>
    <t>FORT LEWIS COLLEGE</t>
  </si>
  <si>
    <t>UNIVERSITY OF SOUTHERN COLORADO</t>
  </si>
  <si>
    <t>COLORADO SCHOOL OF MINES</t>
  </si>
  <si>
    <t>UNIVERSITY OF NORTHERN COLORADO</t>
  </si>
  <si>
    <t>ADAMS STATE COLLEGE</t>
  </si>
  <si>
    <t>MESA STATE COLLEGE</t>
  </si>
  <si>
    <t>METRO STATE COLLEGE</t>
  </si>
  <si>
    <t xml:space="preserve">WESTERN STATE COLLEGE </t>
  </si>
  <si>
    <t>US AIR FORCE ACADEMY</t>
  </si>
  <si>
    <t>ARAPAHOE COMMUNITY COLLEGE</t>
  </si>
  <si>
    <t>COMMUNITY COLLEGE OF AURORA</t>
  </si>
  <si>
    <t>COMMUNITY COLLEGE OF DENVER</t>
  </si>
  <si>
    <t>FRONT RANGE COMMUNITY COLLEGE</t>
  </si>
  <si>
    <t>LAMAR COMMUNITY COLLEGE</t>
  </si>
  <si>
    <t>MORGAN COMMUNITY COLLEGE</t>
  </si>
  <si>
    <t>OTERO JUNIOR COLLEGE</t>
  </si>
  <si>
    <t>PIKES PEAK COMMUNITY COLLEGE</t>
  </si>
  <si>
    <t>PUEBLO COMMUNITY COLLEGE</t>
  </si>
  <si>
    <t>RED ROCKS COMMUNITY COLLEGE</t>
  </si>
  <si>
    <t>TRINIDAD STATE JUNIOR COLLEGE</t>
  </si>
  <si>
    <t>AIMS COMMUNITY COLLEGE</t>
  </si>
  <si>
    <t>CCOLORADO MOUNTAIN COLLEGE</t>
  </si>
  <si>
    <t>COLORADO NORTHWESTERN COMMUNITY COLLEGE</t>
  </si>
  <si>
    <t>NORTHEASTERN JUNIOR COLLEGE</t>
  </si>
  <si>
    <t>UNIVERSITY OF COLORADO</t>
  </si>
  <si>
    <t>STATE BOARD OF AGRICULTURE</t>
  </si>
  <si>
    <t>BETH EL COLLEGE OF NURSING/HEALTH</t>
  </si>
  <si>
    <t>COLORADO CHRISTIAN UNIVERSITY</t>
  </si>
  <si>
    <t>COLORADO COLLEGE</t>
  </si>
  <si>
    <t>COLORADO TECHNICAL COLLEGE</t>
  </si>
  <si>
    <t>THE NAROPA INSTITUTE</t>
  </si>
  <si>
    <t>NATIONAL THEATRE CONSERVATORY</t>
  </si>
  <si>
    <t>REGIS UNIVERSITY</t>
  </si>
  <si>
    <t>UNIVERSITY OF DENVER (Combined)</t>
  </si>
  <si>
    <t>UNIVERSITY OF DENVER-LAW</t>
  </si>
  <si>
    <t>UNIVERSITY OF DENVER-PENROSE</t>
  </si>
  <si>
    <t>BEL-REA INST. OF ANIMAL TECH</t>
  </si>
  <si>
    <t>BLAIR JUNIOR COLLEGE</t>
  </si>
  <si>
    <t>COLORADO INSTITUTE OF ART</t>
  </si>
  <si>
    <t>DENVER INSTITUTE OF TECHNOLOGY</t>
  </si>
  <si>
    <t>DENVER TECHNICAL COLLEGE</t>
  </si>
  <si>
    <t>DENVER TECHNICAL COLLEGE-COLORADO SPRINGS</t>
  </si>
  <si>
    <t>ITT TECHNICAL INSTITUTE</t>
  </si>
  <si>
    <t>NATIONAL COLLEGE-COLORADO SPRINGS</t>
  </si>
  <si>
    <t>NATIONAL COLLEGE-DENVER</t>
  </si>
  <si>
    <t>PARKS JUNIOR COLLEGE</t>
  </si>
  <si>
    <t>PARKS JUNIOR COLLEGE-AURORA</t>
  </si>
  <si>
    <t>ROCKY MOUNTAIN COLLEGE OF ART/DESIGN</t>
  </si>
  <si>
    <t>DENVER CONSERVATIVE BAPTIST SEMINARY</t>
  </si>
  <si>
    <t>FULLER THEOLOGICAL SEMINARY</t>
  </si>
  <si>
    <t>ILIFF SCHOOL OF THEOLOGY</t>
  </si>
  <si>
    <t>LIBRARY STAFF, FALL 1996 (cont.)</t>
  </si>
  <si>
    <t xml:space="preserve"> LIBRARY OPERATING EXPENDITURES, FISCAL YEAR 1996 (cont.)</t>
  </si>
  <si>
    <t>LIBRARY OPERATING EXPENDITURES, FISCAL YEAR 1996 (cont.)</t>
  </si>
  <si>
    <t>Print Materials (cont.)</t>
  </si>
  <si>
    <t>Serials (cont.)</t>
  </si>
  <si>
    <t>LIBRARY COLLECTIONS, FISCAL YEAR, 1996 (cont.)</t>
  </si>
  <si>
    <t>UNIVERSITY OF COLORADO AT DENVER (AURARIA LIBRARY)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</si>
</sst>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#,##0.0"/>
    <numFmt numFmtId="166" formatCode="0.00_)"/>
    <numFmt numFmtId="167" formatCode="_(* #,##0_);_(* \(#,##0\);_(* &quot;-&quot;??_);_(@_)"/>
    <numFmt numFmtId="168" formatCode="&quot;$&quot;#,##0"/>
  </numFmts>
  <fonts count="5">
    <font>
      <sz val="10"/>
      <name val="Arial"/>
      <family val="0"/>
    </font>
    <font>
      <sz val="7"/>
      <name val="Arial"/>
      <family val="0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4" fontId="2" fillId="0" borderId="0" xfId="0" applyNumberFormat="1" applyFont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168" fontId="2" fillId="0" borderId="5" xfId="0" applyNumberFormat="1" applyFont="1" applyBorder="1" applyAlignment="1">
      <alignment horizontal="center"/>
    </xf>
    <xf numFmtId="168" fontId="2" fillId="0" borderId="2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168" fontId="1" fillId="0" borderId="0" xfId="0" applyNumberFormat="1" applyFont="1" applyAlignment="1">
      <alignment/>
    </xf>
    <xf numFmtId="168" fontId="1" fillId="0" borderId="1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8" fontId="1" fillId="0" borderId="1" xfId="0" applyNumberFormat="1" applyFont="1" applyBorder="1" applyAlignment="1">
      <alignment/>
    </xf>
    <xf numFmtId="9" fontId="2" fillId="0" borderId="0" xfId="0" applyNumberFormat="1" applyFont="1" applyAlignment="1">
      <alignment horizontal="center"/>
    </xf>
    <xf numFmtId="9" fontId="2" fillId="0" borderId="5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168" fontId="1" fillId="0" borderId="1" xfId="0" applyNumberFormat="1" applyFont="1" applyBorder="1" applyAlignment="1">
      <alignment horizontal="right"/>
    </xf>
    <xf numFmtId="168" fontId="1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168" fontId="2" fillId="0" borderId="0" xfId="0" applyNumberFormat="1" applyFont="1" applyBorder="1" applyAlignment="1">
      <alignment horizontal="right"/>
    </xf>
    <xf numFmtId="168" fontId="1" fillId="0" borderId="0" xfId="0" applyNumberFormat="1" applyFont="1" applyAlignment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8" fontId="2" fillId="0" borderId="1" xfId="0" applyNumberFormat="1" applyFont="1" applyBorder="1" applyAlignment="1">
      <alignment horizontal="right"/>
    </xf>
    <xf numFmtId="168" fontId="1" fillId="0" borderId="1" xfId="0" applyNumberFormat="1" applyFont="1" applyBorder="1" applyAlignment="1">
      <alignment horizontal="right"/>
    </xf>
    <xf numFmtId="168" fontId="2" fillId="0" borderId="3" xfId="0" applyNumberFormat="1" applyFont="1" applyBorder="1" applyAlignment="1">
      <alignment/>
    </xf>
    <xf numFmtId="168" fontId="1" fillId="0" borderId="3" xfId="0" applyNumberFormat="1" applyFont="1" applyBorder="1" applyAlignment="1">
      <alignment/>
    </xf>
    <xf numFmtId="168" fontId="1" fillId="0" borderId="3" xfId="0" applyNumberFormat="1" applyFont="1" applyBorder="1" applyAlignment="1">
      <alignment/>
    </xf>
    <xf numFmtId="168" fontId="2" fillId="0" borderId="3" xfId="0" applyNumberFormat="1" applyFont="1" applyBorder="1" applyAlignment="1">
      <alignment horizontal="center"/>
    </xf>
    <xf numFmtId="168" fontId="2" fillId="0" borderId="4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right"/>
    </xf>
    <xf numFmtId="9" fontId="1" fillId="0" borderId="1" xfId="0" applyNumberFormat="1" applyFont="1" applyBorder="1" applyAlignment="1">
      <alignment horizontal="right"/>
    </xf>
    <xf numFmtId="9" fontId="1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5" fontId="2" fillId="0" borderId="9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8" fontId="2" fillId="0" borderId="6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168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8" fontId="2" fillId="0" borderId="12" xfId="0" applyNumberFormat="1" applyFont="1" applyBorder="1" applyAlignment="1">
      <alignment horizontal="center"/>
    </xf>
    <xf numFmtId="168" fontId="2" fillId="0" borderId="5" xfId="0" applyNumberFormat="1" applyFont="1" applyBorder="1" applyAlignment="1">
      <alignment horizontal="center"/>
    </xf>
    <xf numFmtId="168" fontId="2" fillId="0" borderId="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Y85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9" customHeight="1"/>
  <cols>
    <col min="1" max="1" width="40.7109375" style="5" bestFit="1" customWidth="1"/>
    <col min="2" max="2" width="5.28125" style="12" bestFit="1" customWidth="1"/>
    <col min="3" max="3" width="9.8515625" style="24" bestFit="1" customWidth="1"/>
    <col min="4" max="4" width="7.28125" style="24" customWidth="1"/>
    <col min="5" max="5" width="11.8515625" style="32" customWidth="1"/>
    <col min="6" max="6" width="20.8515625" style="37" bestFit="1" customWidth="1"/>
    <col min="7" max="10" width="6.57421875" style="45" customWidth="1"/>
    <col min="11" max="11" width="6.57421875" style="46" customWidth="1"/>
    <col min="12" max="12" width="15.00390625" style="53" customWidth="1"/>
    <col min="13" max="13" width="15.00390625" style="54" customWidth="1"/>
    <col min="14" max="14" width="20.8515625" style="65" bestFit="1" customWidth="1"/>
    <col min="15" max="15" width="9.421875" style="65" customWidth="1"/>
    <col min="16" max="16" width="10.57421875" style="65" customWidth="1"/>
    <col min="17" max="17" width="11.8515625" style="66" customWidth="1"/>
    <col min="18" max="18" width="13.57421875" style="73" customWidth="1"/>
    <col min="19" max="19" width="16.00390625" style="66" customWidth="1"/>
    <col min="20" max="20" width="20.140625" style="25" customWidth="1"/>
    <col min="21" max="23" width="6.57421875" style="25" customWidth="1"/>
    <col min="24" max="24" width="8.421875" style="25" customWidth="1"/>
    <col min="25" max="25" width="8.140625" style="25" customWidth="1"/>
    <col min="26" max="26" width="6.57421875" style="26" customWidth="1"/>
    <col min="27" max="27" width="19.140625" style="65" bestFit="1" customWidth="1"/>
    <col min="28" max="28" width="8.8515625" style="73" bestFit="1" customWidth="1"/>
    <col min="29" max="29" width="8.8515625" style="65" bestFit="1" customWidth="1"/>
    <col min="30" max="30" width="22.00390625" style="77" bestFit="1" customWidth="1"/>
    <col min="31" max="31" width="7.8515625" style="77" bestFit="1" customWidth="1"/>
    <col min="32" max="32" width="9.140625" style="77" bestFit="1" customWidth="1"/>
    <col min="33" max="33" width="10.28125" style="76" customWidth="1"/>
    <col min="34" max="34" width="13.140625" style="77" customWidth="1"/>
    <col min="35" max="35" width="13.8515625" style="77" customWidth="1"/>
    <col min="36" max="36" width="9.00390625" style="73" bestFit="1" customWidth="1"/>
    <col min="37" max="37" width="26.140625" style="76" customWidth="1"/>
    <col min="38" max="38" width="9.00390625" style="92" bestFit="1" customWidth="1"/>
    <col min="39" max="39" width="13.7109375" style="102" customWidth="1"/>
    <col min="40" max="40" width="13.28125" style="77" customWidth="1"/>
    <col min="41" max="41" width="12.28125" style="77" bestFit="1" customWidth="1"/>
    <col min="42" max="42" width="12.57421875" style="77" customWidth="1"/>
    <col min="43" max="43" width="12.8515625" style="102" customWidth="1"/>
    <col min="44" max="44" width="20.8515625" style="24" bestFit="1" customWidth="1"/>
    <col min="45" max="45" width="8.140625" style="24" bestFit="1" customWidth="1"/>
    <col min="46" max="46" width="6.57421875" style="32" bestFit="1" customWidth="1"/>
    <col min="47" max="47" width="18.140625" style="24" customWidth="1"/>
    <col min="48" max="48" width="8.8515625" style="87" bestFit="1" customWidth="1"/>
    <col min="49" max="49" width="16.57421875" style="25" bestFit="1" customWidth="1"/>
    <col min="50" max="50" width="8.140625" style="25" bestFit="1" customWidth="1"/>
    <col min="51" max="51" width="6.00390625" style="25" bestFit="1" customWidth="1"/>
    <col min="52" max="52" width="7.57421875" style="25" bestFit="1" customWidth="1"/>
    <col min="53" max="53" width="20.8515625" style="24" bestFit="1" customWidth="1"/>
    <col min="54" max="54" width="6.00390625" style="26" bestFit="1" customWidth="1"/>
    <col min="55" max="55" width="7.00390625" style="25" customWidth="1"/>
    <col min="56" max="56" width="6.00390625" style="25" bestFit="1" customWidth="1"/>
    <col min="57" max="57" width="10.8515625" style="24" customWidth="1"/>
    <col min="58" max="58" width="14.140625" style="25" bestFit="1" customWidth="1"/>
    <col min="59" max="59" width="8.7109375" style="25" bestFit="1" customWidth="1"/>
    <col min="60" max="60" width="6.00390625" style="25" bestFit="1" customWidth="1"/>
    <col min="61" max="61" width="7.57421875" style="25" bestFit="1" customWidth="1"/>
    <col min="62" max="62" width="10.57421875" style="25" bestFit="1" customWidth="1"/>
    <col min="63" max="63" width="6.00390625" style="26" bestFit="1" customWidth="1"/>
    <col min="64" max="64" width="29.421875" style="24" bestFit="1" customWidth="1"/>
    <col min="65" max="65" width="6.57421875" style="25" bestFit="1" customWidth="1"/>
    <col min="66" max="66" width="9.00390625" style="25" bestFit="1" customWidth="1"/>
    <col min="67" max="67" width="6.8515625" style="25" bestFit="1" customWidth="1"/>
    <col min="68" max="68" width="12.7109375" style="25" bestFit="1" customWidth="1"/>
    <col min="69" max="69" width="6.57421875" style="25" bestFit="1" customWidth="1"/>
    <col min="70" max="70" width="5.00390625" style="25" bestFit="1" customWidth="1"/>
    <col min="71" max="71" width="7.28125" style="26" customWidth="1"/>
    <col min="72" max="72" width="14.28125" style="25" customWidth="1"/>
    <col min="73" max="73" width="5.7109375" style="25" bestFit="1" customWidth="1"/>
    <col min="74" max="74" width="5.140625" style="25" bestFit="1" customWidth="1"/>
    <col min="75" max="75" width="6.00390625" style="25" bestFit="1" customWidth="1"/>
    <col min="76" max="76" width="29.57421875" style="25" bestFit="1" customWidth="1"/>
    <col min="77" max="77" width="5.7109375" style="25" bestFit="1" customWidth="1"/>
    <col min="78" max="78" width="5.00390625" style="25" bestFit="1" customWidth="1"/>
    <col min="79" max="79" width="5.140625" style="25" bestFit="1" customWidth="1"/>
    <col min="80" max="80" width="10.28125" style="25" bestFit="1" customWidth="1"/>
    <col min="81" max="81" width="5.7109375" style="25" bestFit="1" customWidth="1"/>
    <col min="82" max="82" width="18.140625" style="25" customWidth="1"/>
    <col min="83" max="83" width="9.8515625" style="83" bestFit="1" customWidth="1"/>
    <col min="84" max="84" width="12.7109375" style="25" bestFit="1" customWidth="1"/>
    <col min="85" max="85" width="10.00390625" style="83" bestFit="1" customWidth="1"/>
    <col min="86" max="86" width="22.7109375" style="24" customWidth="1"/>
    <col min="87" max="87" width="12.00390625" style="25" customWidth="1"/>
    <col min="88" max="88" width="6.421875" style="26" bestFit="1" customWidth="1"/>
    <col min="89" max="90" width="14.421875" style="25" customWidth="1"/>
    <col min="91" max="91" width="6.421875" style="25" bestFit="1" customWidth="1"/>
    <col min="92" max="92" width="10.140625" style="83" customWidth="1"/>
    <col min="93" max="93" width="9.00390625" style="83" bestFit="1" customWidth="1"/>
    <col min="94" max="94" width="8.8515625" style="107" bestFit="1" customWidth="1"/>
    <col min="95" max="95" width="21.00390625" style="24" bestFit="1" customWidth="1"/>
    <col min="96" max="96" width="6.00390625" style="32" bestFit="1" customWidth="1"/>
    <col min="97" max="97" width="18.00390625" style="24" customWidth="1"/>
    <col min="98" max="98" width="8.00390625" style="24" bestFit="1" customWidth="1"/>
    <col min="99" max="99" width="8.57421875" style="24" bestFit="1" customWidth="1"/>
    <col min="100" max="100" width="9.00390625" style="87" bestFit="1" customWidth="1"/>
    <col min="101" max="101" width="15.57421875" style="24" bestFit="1" customWidth="1"/>
    <col min="102" max="102" width="7.57421875" style="24" bestFit="1" customWidth="1"/>
    <col min="103" max="103" width="8.8515625" style="110" bestFit="1" customWidth="1"/>
    <col min="104" max="104" width="11.7109375" style="1" customWidth="1"/>
    <col min="105" max="105" width="9.140625" style="1" customWidth="1"/>
    <col min="106" max="106" width="31.28125" style="1" customWidth="1"/>
    <col min="107" max="107" width="17.57421875" style="1" customWidth="1"/>
    <col min="108" max="108" width="11.57421875" style="1" customWidth="1"/>
    <col min="109" max="109" width="10.7109375" style="1" customWidth="1"/>
    <col min="110" max="110" width="10.421875" style="1" customWidth="1"/>
    <col min="111" max="111" width="10.140625" style="1" customWidth="1"/>
    <col min="112" max="112" width="11.57421875" style="1" customWidth="1"/>
    <col min="113" max="113" width="10.7109375" style="1" customWidth="1"/>
    <col min="114" max="114" width="10.421875" style="1" customWidth="1"/>
    <col min="115" max="115" width="10.140625" style="1" customWidth="1"/>
    <col min="116" max="116" width="11.57421875" style="1" customWidth="1"/>
    <col min="117" max="117" width="10.7109375" style="1" customWidth="1"/>
    <col min="118" max="118" width="10.421875" style="1" customWidth="1"/>
    <col min="119" max="119" width="10.140625" style="1" customWidth="1"/>
    <col min="120" max="120" width="11.57421875" style="1" customWidth="1"/>
    <col min="121" max="121" width="10.7109375" style="1" customWidth="1"/>
    <col min="122" max="122" width="10.421875" style="1" customWidth="1"/>
    <col min="123" max="123" width="10.140625" style="1" customWidth="1"/>
    <col min="124" max="124" width="11.57421875" style="1" customWidth="1"/>
    <col min="125" max="125" width="10.7109375" style="1" customWidth="1"/>
    <col min="126" max="126" width="10.421875" style="1" customWidth="1"/>
    <col min="127" max="127" width="10.140625" style="1" customWidth="1"/>
    <col min="128" max="128" width="11.57421875" style="1" customWidth="1"/>
    <col min="129" max="129" width="10.7109375" style="1" customWidth="1"/>
    <col min="130" max="130" width="10.421875" style="1" customWidth="1"/>
    <col min="131" max="131" width="10.140625" style="1" customWidth="1"/>
    <col min="132" max="132" width="11.57421875" style="1" customWidth="1"/>
    <col min="133" max="133" width="10.7109375" style="1" customWidth="1"/>
    <col min="134" max="134" width="10.421875" style="1" customWidth="1"/>
    <col min="135" max="135" width="10.140625" style="1" customWidth="1"/>
    <col min="136" max="136" width="11.57421875" style="1" customWidth="1"/>
    <col min="137" max="137" width="10.7109375" style="1" customWidth="1"/>
    <col min="138" max="138" width="10.421875" style="1" customWidth="1"/>
    <col min="139" max="139" width="35.00390625" style="1" customWidth="1"/>
    <col min="140" max="140" width="30.140625" style="1" customWidth="1"/>
    <col min="141" max="141" width="27.8515625" style="1" customWidth="1"/>
    <col min="142" max="142" width="18.140625" style="1" customWidth="1"/>
    <col min="143" max="143" width="31.8515625" style="1" customWidth="1"/>
    <col min="144" max="16384" width="9.140625" style="1" customWidth="1"/>
  </cols>
  <sheetData>
    <row r="1" s="11" customFormat="1" ht="30.75" customHeight="1"/>
    <row r="2" spans="1:103" s="3" customFormat="1" ht="9" customHeight="1">
      <c r="A2" s="7"/>
      <c r="B2" s="9"/>
      <c r="C2" s="57"/>
      <c r="D2" s="57"/>
      <c r="E2" s="58"/>
      <c r="F2" s="10" t="s">
        <v>0</v>
      </c>
      <c r="G2" s="118" t="s">
        <v>1</v>
      </c>
      <c r="H2" s="119"/>
      <c r="I2" s="119"/>
      <c r="J2" s="119"/>
      <c r="K2" s="120"/>
      <c r="L2" s="118" t="s">
        <v>206</v>
      </c>
      <c r="M2" s="119"/>
      <c r="N2" s="119"/>
      <c r="O2" s="119"/>
      <c r="P2" s="119"/>
      <c r="Q2" s="120"/>
      <c r="R2" s="118" t="s">
        <v>206</v>
      </c>
      <c r="S2" s="120"/>
      <c r="T2" s="96"/>
      <c r="U2" s="96"/>
      <c r="V2" s="96"/>
      <c r="W2" s="96"/>
      <c r="X2" s="57"/>
      <c r="Y2" s="57"/>
      <c r="Z2" s="58"/>
      <c r="AA2" s="59"/>
      <c r="AB2" s="70"/>
      <c r="AC2" s="59"/>
      <c r="AD2" s="129" t="s">
        <v>2</v>
      </c>
      <c r="AE2" s="130"/>
      <c r="AF2" s="130"/>
      <c r="AG2" s="131"/>
      <c r="AH2" s="129" t="s">
        <v>207</v>
      </c>
      <c r="AI2" s="130"/>
      <c r="AJ2" s="130"/>
      <c r="AK2" s="130"/>
      <c r="AL2" s="130"/>
      <c r="AM2" s="131"/>
      <c r="AN2" s="129" t="s">
        <v>208</v>
      </c>
      <c r="AO2" s="130"/>
      <c r="AP2" s="130"/>
      <c r="AQ2" s="131"/>
      <c r="AR2" s="132" t="s">
        <v>3</v>
      </c>
      <c r="AS2" s="133"/>
      <c r="AT2" s="134"/>
      <c r="AU2" s="115" t="s">
        <v>3</v>
      </c>
      <c r="AV2" s="116"/>
      <c r="AW2" s="116"/>
      <c r="AX2" s="116"/>
      <c r="AY2" s="116"/>
      <c r="AZ2" s="116"/>
      <c r="BA2" s="116"/>
      <c r="BB2" s="117"/>
      <c r="BC2" s="132" t="s">
        <v>211</v>
      </c>
      <c r="BD2" s="133"/>
      <c r="BE2" s="133"/>
      <c r="BF2" s="133"/>
      <c r="BG2" s="133"/>
      <c r="BH2" s="133"/>
      <c r="BI2" s="133"/>
      <c r="BJ2" s="135"/>
      <c r="BK2" s="58"/>
      <c r="BL2" s="132" t="s">
        <v>3</v>
      </c>
      <c r="BM2" s="133"/>
      <c r="BN2" s="133"/>
      <c r="BO2" s="133"/>
      <c r="BP2" s="133"/>
      <c r="BQ2" s="133"/>
      <c r="BR2" s="133"/>
      <c r="BS2" s="134"/>
      <c r="BT2" s="132" t="s">
        <v>3</v>
      </c>
      <c r="BU2" s="133"/>
      <c r="BV2" s="133"/>
      <c r="BW2" s="133"/>
      <c r="BX2" s="133"/>
      <c r="BY2" s="133"/>
      <c r="BZ2" s="133"/>
      <c r="CA2" s="133"/>
      <c r="CB2" s="133"/>
      <c r="CC2" s="134"/>
      <c r="CD2" s="138" t="s">
        <v>4</v>
      </c>
      <c r="CE2" s="139"/>
      <c r="CF2" s="139"/>
      <c r="CG2" s="139"/>
      <c r="CH2" s="139"/>
      <c r="CI2" s="139"/>
      <c r="CJ2" s="140"/>
      <c r="CK2" s="138" t="s">
        <v>4</v>
      </c>
      <c r="CL2" s="139"/>
      <c r="CM2" s="139"/>
      <c r="CN2" s="139"/>
      <c r="CO2" s="139"/>
      <c r="CP2" s="140"/>
      <c r="CQ2" s="132" t="s">
        <v>5</v>
      </c>
      <c r="CR2" s="134"/>
      <c r="CS2" s="138" t="s">
        <v>6</v>
      </c>
      <c r="CT2" s="139"/>
      <c r="CU2" s="139"/>
      <c r="CV2" s="139"/>
      <c r="CW2" s="139"/>
      <c r="CX2" s="139"/>
      <c r="CY2" s="140"/>
    </row>
    <row r="3" spans="1:103" s="3" customFormat="1" ht="9" customHeight="1">
      <c r="A3" s="7" t="s">
        <v>7</v>
      </c>
      <c r="B3" s="9"/>
      <c r="C3" s="115" t="s">
        <v>8</v>
      </c>
      <c r="D3" s="116"/>
      <c r="E3" s="117"/>
      <c r="F3" s="9"/>
      <c r="G3" s="39" t="s">
        <v>9</v>
      </c>
      <c r="H3" s="39" t="s">
        <v>10</v>
      </c>
      <c r="I3" s="39" t="s">
        <v>11</v>
      </c>
      <c r="J3" s="39" t="s">
        <v>9</v>
      </c>
      <c r="K3" s="40" t="s">
        <v>9</v>
      </c>
      <c r="L3" s="121" t="s">
        <v>12</v>
      </c>
      <c r="M3" s="122"/>
      <c r="N3" s="125" t="s">
        <v>13</v>
      </c>
      <c r="O3" s="126"/>
      <c r="P3" s="126"/>
      <c r="Q3" s="127"/>
      <c r="R3" s="123" t="s">
        <v>14</v>
      </c>
      <c r="S3" s="124"/>
      <c r="T3" s="115" t="s">
        <v>15</v>
      </c>
      <c r="U3" s="116"/>
      <c r="V3" s="116"/>
      <c r="W3" s="116"/>
      <c r="X3" s="116"/>
      <c r="Y3" s="116"/>
      <c r="Z3" s="117"/>
      <c r="AA3" s="123" t="s">
        <v>16</v>
      </c>
      <c r="AB3" s="128"/>
      <c r="AC3" s="124"/>
      <c r="AD3" s="125" t="s">
        <v>17</v>
      </c>
      <c r="AE3" s="126"/>
      <c r="AF3" s="126"/>
      <c r="AG3" s="127"/>
      <c r="AH3" s="125" t="s">
        <v>18</v>
      </c>
      <c r="AI3" s="127"/>
      <c r="AJ3" s="70"/>
      <c r="AK3" s="60" t="s">
        <v>19</v>
      </c>
      <c r="AL3" s="94" t="s">
        <v>20</v>
      </c>
      <c r="AM3" s="99" t="s">
        <v>21</v>
      </c>
      <c r="AN3" s="59" t="s">
        <v>22</v>
      </c>
      <c r="AO3" s="59" t="s">
        <v>23</v>
      </c>
      <c r="AP3" s="59" t="s">
        <v>24</v>
      </c>
      <c r="AQ3" s="99" t="s">
        <v>25</v>
      </c>
      <c r="AR3" s="115" t="s">
        <v>26</v>
      </c>
      <c r="AS3" s="116"/>
      <c r="AT3" s="117"/>
      <c r="AU3" s="17" t="s">
        <v>209</v>
      </c>
      <c r="AV3" s="112" t="s">
        <v>27</v>
      </c>
      <c r="AW3" s="116" t="s">
        <v>28</v>
      </c>
      <c r="AX3" s="116"/>
      <c r="AY3" s="116"/>
      <c r="AZ3" s="117"/>
      <c r="BA3" s="115" t="s">
        <v>29</v>
      </c>
      <c r="BB3" s="117"/>
      <c r="BC3" s="115" t="s">
        <v>210</v>
      </c>
      <c r="BD3" s="116"/>
      <c r="BE3" s="117"/>
      <c r="BF3" s="115" t="s">
        <v>30</v>
      </c>
      <c r="BG3" s="116"/>
      <c r="BH3" s="116"/>
      <c r="BI3" s="116"/>
      <c r="BJ3" s="136" t="s">
        <v>31</v>
      </c>
      <c r="BK3" s="137"/>
      <c r="BL3" s="115" t="s">
        <v>32</v>
      </c>
      <c r="BM3" s="117"/>
      <c r="BN3" s="115" t="s">
        <v>33</v>
      </c>
      <c r="BO3" s="117"/>
      <c r="BP3" s="115" t="s">
        <v>34</v>
      </c>
      <c r="BQ3" s="116"/>
      <c r="BR3" s="116"/>
      <c r="BS3" s="117"/>
      <c r="BT3" s="115" t="s">
        <v>35</v>
      </c>
      <c r="BU3" s="116"/>
      <c r="BV3" s="116"/>
      <c r="BW3" s="117"/>
      <c r="BX3" s="115" t="s">
        <v>36</v>
      </c>
      <c r="BY3" s="116"/>
      <c r="BZ3" s="116"/>
      <c r="CA3" s="117"/>
      <c r="CB3" s="115" t="s">
        <v>37</v>
      </c>
      <c r="CC3" s="117"/>
      <c r="CD3" s="115" t="s">
        <v>38</v>
      </c>
      <c r="CE3" s="117"/>
      <c r="CF3" s="115" t="s">
        <v>39</v>
      </c>
      <c r="CG3" s="117"/>
      <c r="CH3" s="115" t="s">
        <v>40</v>
      </c>
      <c r="CI3" s="116"/>
      <c r="CJ3" s="117"/>
      <c r="CK3" s="115" t="s">
        <v>40</v>
      </c>
      <c r="CL3" s="116"/>
      <c r="CM3" s="117"/>
      <c r="CN3" s="97"/>
      <c r="CO3" s="97"/>
      <c r="CP3" s="104" t="s">
        <v>41</v>
      </c>
      <c r="CQ3" s="57" t="s">
        <v>42</v>
      </c>
      <c r="CR3" s="58"/>
      <c r="CS3" s="57" t="s">
        <v>43</v>
      </c>
      <c r="CT3" s="115" t="s">
        <v>44</v>
      </c>
      <c r="CU3" s="116"/>
      <c r="CV3" s="117"/>
      <c r="CW3" s="115" t="s">
        <v>45</v>
      </c>
      <c r="CX3" s="116"/>
      <c r="CY3" s="117"/>
    </row>
    <row r="4" spans="1:103" s="3" customFormat="1" ht="9" customHeight="1">
      <c r="A4" s="7" t="s">
        <v>46</v>
      </c>
      <c r="B4" s="9" t="s">
        <v>47</v>
      </c>
      <c r="C4" s="34" t="s">
        <v>48</v>
      </c>
      <c r="D4" s="18" t="s">
        <v>49</v>
      </c>
      <c r="E4" s="19" t="s">
        <v>50</v>
      </c>
      <c r="F4" s="9" t="s">
        <v>51</v>
      </c>
      <c r="G4" s="39" t="s">
        <v>52</v>
      </c>
      <c r="H4" s="39" t="s">
        <v>53</v>
      </c>
      <c r="I4" s="39" t="s">
        <v>54</v>
      </c>
      <c r="J4" s="39" t="s">
        <v>50</v>
      </c>
      <c r="K4" s="40" t="s">
        <v>55</v>
      </c>
      <c r="L4" s="39" t="s">
        <v>9</v>
      </c>
      <c r="M4" s="40" t="s">
        <v>56</v>
      </c>
      <c r="N4" s="59" t="s">
        <v>52</v>
      </c>
      <c r="O4" s="59" t="s">
        <v>53</v>
      </c>
      <c r="P4" s="59" t="s">
        <v>50</v>
      </c>
      <c r="Q4" s="60" t="s">
        <v>57</v>
      </c>
      <c r="R4" s="70" t="s">
        <v>58</v>
      </c>
      <c r="S4" s="60" t="s">
        <v>59</v>
      </c>
      <c r="T4" s="57" t="s">
        <v>60</v>
      </c>
      <c r="U4" s="57"/>
      <c r="V4" s="57" t="s">
        <v>61</v>
      </c>
      <c r="W4" s="57" t="s">
        <v>62</v>
      </c>
      <c r="X4" s="57" t="s">
        <v>63</v>
      </c>
      <c r="Y4" s="57" t="s">
        <v>64</v>
      </c>
      <c r="Z4" s="58"/>
      <c r="AA4" s="59" t="s">
        <v>57</v>
      </c>
      <c r="AB4" s="70" t="s">
        <v>58</v>
      </c>
      <c r="AC4" s="59" t="s">
        <v>65</v>
      </c>
      <c r="AD4" s="59"/>
      <c r="AE4" s="59" t="s">
        <v>66</v>
      </c>
      <c r="AF4" s="59" t="s">
        <v>67</v>
      </c>
      <c r="AG4" s="60" t="s">
        <v>68</v>
      </c>
      <c r="AH4" s="59" t="s">
        <v>69</v>
      </c>
      <c r="AI4" s="59" t="s">
        <v>57</v>
      </c>
      <c r="AJ4" s="70" t="s">
        <v>58</v>
      </c>
      <c r="AK4" s="60" t="s">
        <v>70</v>
      </c>
      <c r="AL4" s="94" t="s">
        <v>71</v>
      </c>
      <c r="AM4" s="99" t="s">
        <v>72</v>
      </c>
      <c r="AN4" s="59" t="s">
        <v>72</v>
      </c>
      <c r="AO4" s="59" t="s">
        <v>73</v>
      </c>
      <c r="AP4" s="59" t="s">
        <v>72</v>
      </c>
      <c r="AQ4" s="99" t="s">
        <v>74</v>
      </c>
      <c r="AR4" s="57" t="s">
        <v>27</v>
      </c>
      <c r="AS4" s="57" t="s">
        <v>27</v>
      </c>
      <c r="AT4" s="58" t="s">
        <v>75</v>
      </c>
      <c r="AU4" s="57" t="s">
        <v>75</v>
      </c>
      <c r="AV4" s="113" t="s">
        <v>59</v>
      </c>
      <c r="AW4" s="57" t="s">
        <v>76</v>
      </c>
      <c r="AX4" s="57" t="s">
        <v>76</v>
      </c>
      <c r="AY4" s="57" t="s">
        <v>75</v>
      </c>
      <c r="AZ4" s="57" t="s">
        <v>75</v>
      </c>
      <c r="BA4" s="57" t="s">
        <v>76</v>
      </c>
      <c r="BB4" s="58" t="s">
        <v>76</v>
      </c>
      <c r="BC4" s="57" t="s">
        <v>75</v>
      </c>
      <c r="BD4" s="57" t="s">
        <v>75</v>
      </c>
      <c r="BE4" s="57" t="s">
        <v>77</v>
      </c>
      <c r="BF4" s="57" t="s">
        <v>76</v>
      </c>
      <c r="BG4" s="57" t="s">
        <v>76</v>
      </c>
      <c r="BH4" s="57" t="s">
        <v>75</v>
      </c>
      <c r="BI4" s="57" t="s">
        <v>75</v>
      </c>
      <c r="BJ4" s="132" t="s">
        <v>78</v>
      </c>
      <c r="BK4" s="134"/>
      <c r="BL4" s="57" t="s">
        <v>76</v>
      </c>
      <c r="BM4" s="57" t="s">
        <v>76</v>
      </c>
      <c r="BN4" s="57" t="s">
        <v>76</v>
      </c>
      <c r="BO4" s="57" t="s">
        <v>76</v>
      </c>
      <c r="BP4" s="57" t="s">
        <v>76</v>
      </c>
      <c r="BQ4" s="57" t="s">
        <v>76</v>
      </c>
      <c r="BR4" s="57" t="s">
        <v>75</v>
      </c>
      <c r="BS4" s="58" t="s">
        <v>75</v>
      </c>
      <c r="BT4" s="57" t="s">
        <v>76</v>
      </c>
      <c r="BU4" s="57" t="s">
        <v>76</v>
      </c>
      <c r="BV4" s="57" t="s">
        <v>75</v>
      </c>
      <c r="BW4" s="57" t="s">
        <v>75</v>
      </c>
      <c r="BX4" s="57" t="s">
        <v>76</v>
      </c>
      <c r="BY4" s="57" t="s">
        <v>76</v>
      </c>
      <c r="BZ4" s="57" t="s">
        <v>75</v>
      </c>
      <c r="CA4" s="57" t="s">
        <v>75</v>
      </c>
      <c r="CB4" s="57" t="s">
        <v>76</v>
      </c>
      <c r="CC4" s="19" t="s">
        <v>76</v>
      </c>
      <c r="CD4" s="57"/>
      <c r="CE4" s="97" t="s">
        <v>59</v>
      </c>
      <c r="CF4" s="57"/>
      <c r="CG4" s="97" t="s">
        <v>59</v>
      </c>
      <c r="CH4" s="115" t="s">
        <v>79</v>
      </c>
      <c r="CI4" s="116"/>
      <c r="CJ4" s="117"/>
      <c r="CK4" s="123" t="s">
        <v>80</v>
      </c>
      <c r="CL4" s="128"/>
      <c r="CM4" s="124"/>
      <c r="CN4" s="97" t="s">
        <v>81</v>
      </c>
      <c r="CO4" s="97" t="s">
        <v>82</v>
      </c>
      <c r="CP4" s="104" t="s">
        <v>83</v>
      </c>
      <c r="CQ4" s="57" t="s">
        <v>84</v>
      </c>
      <c r="CR4" s="58" t="s">
        <v>85</v>
      </c>
      <c r="CS4" s="57" t="s">
        <v>86</v>
      </c>
      <c r="CT4" s="57" t="s">
        <v>87</v>
      </c>
      <c r="CU4" s="57" t="s">
        <v>88</v>
      </c>
      <c r="CV4" s="97" t="s">
        <v>65</v>
      </c>
      <c r="CW4" s="57" t="s">
        <v>89</v>
      </c>
      <c r="CX4" s="57" t="s">
        <v>89</v>
      </c>
      <c r="CY4" s="104" t="s">
        <v>59</v>
      </c>
    </row>
    <row r="5" spans="1:103" s="3" customFormat="1" ht="9" customHeight="1">
      <c r="A5" s="8" t="s">
        <v>90</v>
      </c>
      <c r="B5" s="10" t="s">
        <v>91</v>
      </c>
      <c r="C5" s="35" t="s">
        <v>92</v>
      </c>
      <c r="D5" s="20" t="s">
        <v>92</v>
      </c>
      <c r="E5" s="21" t="s">
        <v>93</v>
      </c>
      <c r="F5" s="10" t="s">
        <v>94</v>
      </c>
      <c r="G5" s="41" t="s">
        <v>95</v>
      </c>
      <c r="H5" s="41" t="s">
        <v>96</v>
      </c>
      <c r="I5" s="41" t="s">
        <v>97</v>
      </c>
      <c r="J5" s="41" t="s">
        <v>96</v>
      </c>
      <c r="K5" s="42" t="s">
        <v>96</v>
      </c>
      <c r="L5" s="41" t="s">
        <v>98</v>
      </c>
      <c r="M5" s="42" t="s">
        <v>96</v>
      </c>
      <c r="N5" s="61" t="s">
        <v>95</v>
      </c>
      <c r="O5" s="61" t="s">
        <v>96</v>
      </c>
      <c r="P5" s="61" t="s">
        <v>99</v>
      </c>
      <c r="Q5" s="62" t="s">
        <v>100</v>
      </c>
      <c r="R5" s="71" t="s">
        <v>101</v>
      </c>
      <c r="S5" s="62" t="s">
        <v>50</v>
      </c>
      <c r="T5" s="20" t="s">
        <v>102</v>
      </c>
      <c r="U5" s="20" t="s">
        <v>29</v>
      </c>
      <c r="V5" s="20" t="s">
        <v>103</v>
      </c>
      <c r="W5" s="20" t="s">
        <v>104</v>
      </c>
      <c r="X5" s="20" t="s">
        <v>105</v>
      </c>
      <c r="Y5" s="20" t="s">
        <v>106</v>
      </c>
      <c r="Z5" s="21" t="s">
        <v>53</v>
      </c>
      <c r="AA5" s="61" t="s">
        <v>55</v>
      </c>
      <c r="AB5" s="71" t="s">
        <v>101</v>
      </c>
      <c r="AC5" s="61" t="s">
        <v>50</v>
      </c>
      <c r="AD5" s="61" t="s">
        <v>107</v>
      </c>
      <c r="AE5" s="61" t="s">
        <v>108</v>
      </c>
      <c r="AF5" s="61" t="s">
        <v>109</v>
      </c>
      <c r="AG5" s="62" t="s">
        <v>110</v>
      </c>
      <c r="AH5" s="61" t="s">
        <v>111</v>
      </c>
      <c r="AI5" s="61" t="s">
        <v>100</v>
      </c>
      <c r="AJ5" s="71" t="s">
        <v>101</v>
      </c>
      <c r="AK5" s="62" t="s">
        <v>72</v>
      </c>
      <c r="AL5" s="95" t="s">
        <v>112</v>
      </c>
      <c r="AM5" s="100" t="s">
        <v>113</v>
      </c>
      <c r="AN5" s="61" t="s">
        <v>114</v>
      </c>
      <c r="AO5" s="61" t="s">
        <v>115</v>
      </c>
      <c r="AP5" s="61" t="s">
        <v>114</v>
      </c>
      <c r="AQ5" s="100" t="s">
        <v>116</v>
      </c>
      <c r="AR5" s="20" t="s">
        <v>117</v>
      </c>
      <c r="AS5" s="20" t="s">
        <v>118</v>
      </c>
      <c r="AT5" s="21" t="s">
        <v>117</v>
      </c>
      <c r="AU5" s="20" t="s">
        <v>118</v>
      </c>
      <c r="AV5" s="114" t="s">
        <v>119</v>
      </c>
      <c r="AW5" s="20" t="s">
        <v>117</v>
      </c>
      <c r="AX5" s="20" t="s">
        <v>118</v>
      </c>
      <c r="AY5" s="20" t="s">
        <v>117</v>
      </c>
      <c r="AZ5" s="20" t="s">
        <v>118</v>
      </c>
      <c r="BA5" s="20" t="s">
        <v>117</v>
      </c>
      <c r="BB5" s="21" t="s">
        <v>118</v>
      </c>
      <c r="BC5" s="20" t="s">
        <v>117</v>
      </c>
      <c r="BD5" s="20" t="s">
        <v>118</v>
      </c>
      <c r="BE5" s="20" t="s">
        <v>120</v>
      </c>
      <c r="BF5" s="20" t="s">
        <v>117</v>
      </c>
      <c r="BG5" s="20" t="s">
        <v>118</v>
      </c>
      <c r="BH5" s="20" t="s">
        <v>117</v>
      </c>
      <c r="BI5" s="20" t="s">
        <v>118</v>
      </c>
      <c r="BJ5" s="20" t="s">
        <v>117</v>
      </c>
      <c r="BK5" s="21" t="s">
        <v>118</v>
      </c>
      <c r="BL5" s="20" t="s">
        <v>117</v>
      </c>
      <c r="BM5" s="20" t="s">
        <v>118</v>
      </c>
      <c r="BN5" s="20" t="s">
        <v>117</v>
      </c>
      <c r="BO5" s="20" t="s">
        <v>118</v>
      </c>
      <c r="BP5" s="20" t="s">
        <v>117</v>
      </c>
      <c r="BQ5" s="20" t="s">
        <v>118</v>
      </c>
      <c r="BR5" s="20" t="s">
        <v>117</v>
      </c>
      <c r="BS5" s="21" t="s">
        <v>118</v>
      </c>
      <c r="BT5" s="20" t="s">
        <v>117</v>
      </c>
      <c r="BU5" s="20" t="s">
        <v>118</v>
      </c>
      <c r="BV5" s="20" t="s">
        <v>117</v>
      </c>
      <c r="BW5" s="20" t="s">
        <v>118</v>
      </c>
      <c r="BX5" s="20" t="s">
        <v>117</v>
      </c>
      <c r="BY5" s="20" t="s">
        <v>118</v>
      </c>
      <c r="BZ5" s="20" t="s">
        <v>117</v>
      </c>
      <c r="CA5" s="20" t="s">
        <v>118</v>
      </c>
      <c r="CB5" s="20" t="s">
        <v>117</v>
      </c>
      <c r="CC5" s="21" t="s">
        <v>118</v>
      </c>
      <c r="CD5" s="20" t="s">
        <v>55</v>
      </c>
      <c r="CE5" s="98" t="s">
        <v>50</v>
      </c>
      <c r="CF5" s="20" t="s">
        <v>55</v>
      </c>
      <c r="CG5" s="98" t="s">
        <v>50</v>
      </c>
      <c r="CH5" s="31" t="s">
        <v>121</v>
      </c>
      <c r="CI5" s="20" t="s">
        <v>122</v>
      </c>
      <c r="CJ5" s="21" t="s">
        <v>55</v>
      </c>
      <c r="CK5" s="20" t="s">
        <v>121</v>
      </c>
      <c r="CL5" s="20" t="s">
        <v>122</v>
      </c>
      <c r="CM5" s="20" t="s">
        <v>55</v>
      </c>
      <c r="CN5" s="98" t="s">
        <v>123</v>
      </c>
      <c r="CO5" s="98" t="s">
        <v>124</v>
      </c>
      <c r="CP5" s="105" t="s">
        <v>125</v>
      </c>
      <c r="CQ5" s="20" t="s">
        <v>126</v>
      </c>
      <c r="CR5" s="21" t="s">
        <v>127</v>
      </c>
      <c r="CS5" s="20" t="s">
        <v>128</v>
      </c>
      <c r="CT5" s="20" t="s">
        <v>128</v>
      </c>
      <c r="CU5" s="20" t="s">
        <v>87</v>
      </c>
      <c r="CV5" s="98" t="s">
        <v>50</v>
      </c>
      <c r="CW5" s="20" t="s">
        <v>129</v>
      </c>
      <c r="CX5" s="20" t="s">
        <v>130</v>
      </c>
      <c r="CY5" s="105" t="s">
        <v>50</v>
      </c>
    </row>
    <row r="6" spans="1:103" s="2" customFormat="1" ht="5.25" customHeight="1">
      <c r="A6" s="7"/>
      <c r="B6" s="9"/>
      <c r="C6" s="22"/>
      <c r="D6" s="22"/>
      <c r="E6" s="30"/>
      <c r="F6" s="36"/>
      <c r="G6" s="43"/>
      <c r="H6" s="43"/>
      <c r="I6" s="43"/>
      <c r="J6" s="43"/>
      <c r="K6" s="44"/>
      <c r="L6" s="52"/>
      <c r="M6" s="51"/>
      <c r="N6" s="63"/>
      <c r="O6" s="63"/>
      <c r="P6" s="63"/>
      <c r="Q6" s="64"/>
      <c r="R6" s="72"/>
      <c r="S6" s="64"/>
      <c r="T6" s="23"/>
      <c r="U6" s="23"/>
      <c r="V6" s="23"/>
      <c r="W6" s="23"/>
      <c r="X6" s="23"/>
      <c r="Y6" s="23"/>
      <c r="Z6" s="16"/>
      <c r="AA6" s="63"/>
      <c r="AB6" s="72"/>
      <c r="AC6" s="63"/>
      <c r="AD6" s="79"/>
      <c r="AE6" s="79"/>
      <c r="AF6" s="79"/>
      <c r="AG6" s="89"/>
      <c r="AH6" s="79"/>
      <c r="AI6" s="79"/>
      <c r="AJ6" s="72"/>
      <c r="AK6" s="89"/>
      <c r="AL6" s="91"/>
      <c r="AM6" s="101"/>
      <c r="AN6" s="79"/>
      <c r="AO6" s="79"/>
      <c r="AP6" s="79"/>
      <c r="AQ6" s="101"/>
      <c r="AR6" s="22"/>
      <c r="AS6" s="22"/>
      <c r="AT6" s="30"/>
      <c r="AU6" s="22"/>
      <c r="AV6" s="86"/>
      <c r="AW6" s="23"/>
      <c r="AX6" s="23"/>
      <c r="AY6" s="23"/>
      <c r="AZ6" s="23"/>
      <c r="BA6" s="22"/>
      <c r="BB6" s="16"/>
      <c r="BC6" s="23"/>
      <c r="BD6" s="23"/>
      <c r="BE6" s="22"/>
      <c r="BF6" s="23"/>
      <c r="BG6" s="23"/>
      <c r="BH6" s="23"/>
      <c r="BI6" s="23"/>
      <c r="BJ6" s="23"/>
      <c r="BK6" s="16"/>
      <c r="BL6" s="22"/>
      <c r="BM6" s="23"/>
      <c r="BN6" s="23"/>
      <c r="BO6" s="23"/>
      <c r="BP6" s="23"/>
      <c r="BQ6" s="23"/>
      <c r="BR6" s="23"/>
      <c r="BS6" s="16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82"/>
      <c r="CF6" s="23"/>
      <c r="CG6" s="82"/>
      <c r="CH6" s="22"/>
      <c r="CI6" s="23"/>
      <c r="CJ6" s="16"/>
      <c r="CK6" s="23"/>
      <c r="CL6" s="23"/>
      <c r="CM6" s="23"/>
      <c r="CN6" s="82"/>
      <c r="CO6" s="82"/>
      <c r="CP6" s="106"/>
      <c r="CQ6" s="22"/>
      <c r="CR6" s="30"/>
      <c r="CS6" s="22"/>
      <c r="CT6" s="22"/>
      <c r="CU6" s="22"/>
      <c r="CV6" s="86"/>
      <c r="CW6" s="22"/>
      <c r="CX6" s="22"/>
      <c r="CY6" s="109"/>
    </row>
    <row r="7" ht="9" customHeight="1">
      <c r="A7" s="6" t="s">
        <v>131</v>
      </c>
    </row>
    <row r="8" ht="9" customHeight="1">
      <c r="A8" s="5" t="s">
        <v>148</v>
      </c>
    </row>
    <row r="9" spans="1:103" ht="9" customHeight="1">
      <c r="A9" s="5" t="s">
        <v>149</v>
      </c>
      <c r="B9" s="12">
        <v>126614</v>
      </c>
      <c r="E9" s="32">
        <v>21670</v>
      </c>
      <c r="F9" s="37">
        <v>6</v>
      </c>
      <c r="G9" s="45">
        <v>62</v>
      </c>
      <c r="H9" s="45">
        <v>126</v>
      </c>
      <c r="I9" s="45">
        <v>0</v>
      </c>
      <c r="J9" s="45">
        <v>66</v>
      </c>
      <c r="K9" s="46">
        <v>254</v>
      </c>
      <c r="L9" s="53">
        <f>SUM(G9/(E9/1000))</f>
        <v>2.8610982925703734</v>
      </c>
      <c r="M9" s="54">
        <f>SUM(K9/(E9/1000))</f>
        <v>11.72127365020766</v>
      </c>
      <c r="N9" s="65">
        <v>2405998</v>
      </c>
      <c r="O9" s="65">
        <v>3482436</v>
      </c>
      <c r="P9" s="65">
        <v>772984</v>
      </c>
      <c r="Q9" s="66">
        <f>SUM(N9:P9)</f>
        <v>6661418</v>
      </c>
      <c r="R9" s="73">
        <f>SUM(Q9/AK9)</f>
        <v>0.4276504882491447</v>
      </c>
      <c r="S9" s="66">
        <f>SUM(Q9/E9)</f>
        <v>307.4027688047993</v>
      </c>
      <c r="T9" s="25">
        <v>1937682</v>
      </c>
      <c r="U9" s="25">
        <v>3765194</v>
      </c>
      <c r="V9" s="25">
        <v>548402</v>
      </c>
      <c r="W9" s="25">
        <v>92191</v>
      </c>
      <c r="X9" s="25">
        <v>504394</v>
      </c>
      <c r="Y9" s="25">
        <v>32656</v>
      </c>
      <c r="Z9" s="26">
        <v>582325</v>
      </c>
      <c r="AA9" s="65">
        <f>SUM(T9:Z9)</f>
        <v>7462844</v>
      </c>
      <c r="AB9" s="73">
        <f>SUM(AA9/AK9)</f>
        <v>0.4791005278946915</v>
      </c>
      <c r="AC9" s="65">
        <f>SUM(AA9/E9)</f>
        <v>344.3859713890171</v>
      </c>
      <c r="AD9" s="77">
        <v>195125</v>
      </c>
      <c r="AE9" s="77">
        <v>249028</v>
      </c>
      <c r="AF9" s="77">
        <v>319176</v>
      </c>
      <c r="AG9" s="76">
        <v>241410</v>
      </c>
      <c r="AH9" s="77">
        <v>447780</v>
      </c>
      <c r="AI9" s="77">
        <f>SUM(AD9:AH9)</f>
        <v>1452519</v>
      </c>
      <c r="AJ9" s="73">
        <f>SUM(AI9/AK9)</f>
        <v>0.09324898385616387</v>
      </c>
      <c r="AK9" s="76">
        <v>15576781</v>
      </c>
      <c r="AL9" s="92">
        <v>0</v>
      </c>
      <c r="AM9" s="102">
        <f>SUM(U9/AK9)</f>
        <v>0.2417183627348937</v>
      </c>
      <c r="AN9" s="77">
        <f>SUM(AK9/E9)</f>
        <v>718.8177664974619</v>
      </c>
      <c r="AO9" s="77">
        <v>477125168</v>
      </c>
      <c r="AP9" s="77">
        <f>SUM(AO9/E9)</f>
        <v>22017.774250115366</v>
      </c>
      <c r="AQ9" s="102">
        <f>SUM(AK9/AO9)</f>
        <v>0.032647158533460556</v>
      </c>
      <c r="AR9" s="24">
        <v>52360</v>
      </c>
      <c r="AS9" s="24">
        <v>2672243</v>
      </c>
      <c r="AV9" s="87">
        <f>SUM(AS9/E9)</f>
        <v>123.31532071988924</v>
      </c>
      <c r="AW9" s="25">
        <v>27262</v>
      </c>
      <c r="AX9" s="25">
        <v>1623397</v>
      </c>
      <c r="BA9" s="24">
        <v>111</v>
      </c>
      <c r="BB9" s="26">
        <v>29517</v>
      </c>
      <c r="BC9" s="25">
        <v>111</v>
      </c>
      <c r="BD9" s="25">
        <v>28879</v>
      </c>
      <c r="BE9" s="24">
        <f>SUM(BD9/(E9/1000))</f>
        <v>1332.6718966312874</v>
      </c>
      <c r="BF9" s="25">
        <v>180240</v>
      </c>
      <c r="BG9" s="25">
        <v>5569400</v>
      </c>
      <c r="BJ9" s="25">
        <v>192</v>
      </c>
      <c r="BK9" s="26">
        <v>26237</v>
      </c>
      <c r="BL9" s="24">
        <v>4590</v>
      </c>
      <c r="BM9" s="25">
        <v>198092</v>
      </c>
      <c r="BN9" s="25">
        <v>13644</v>
      </c>
      <c r="BO9" s="25">
        <v>347061</v>
      </c>
      <c r="BP9" s="25">
        <v>667</v>
      </c>
      <c r="BQ9" s="25">
        <v>46124</v>
      </c>
      <c r="BT9" s="25">
        <v>2208</v>
      </c>
      <c r="BU9" s="25">
        <v>9696</v>
      </c>
      <c r="BY9" s="25">
        <v>3167</v>
      </c>
      <c r="CB9" s="25">
        <v>0</v>
      </c>
      <c r="CC9" s="25">
        <v>0</v>
      </c>
      <c r="CD9" s="25">
        <v>834605</v>
      </c>
      <c r="CE9" s="83">
        <f>SUM(CD9/E9)</f>
        <v>38.51430549146285</v>
      </c>
      <c r="CG9" s="83">
        <f>SUM(CF9/E9)</f>
        <v>0</v>
      </c>
      <c r="CH9" s="24">
        <v>12709</v>
      </c>
      <c r="CI9" s="25">
        <v>18690</v>
      </c>
      <c r="CJ9" s="26">
        <f>SUM(CH9:CI9)</f>
        <v>31399</v>
      </c>
      <c r="CK9" s="25">
        <v>7014</v>
      </c>
      <c r="CL9" s="25">
        <v>7731</v>
      </c>
      <c r="CM9" s="25">
        <f>SUM(CK9:CL9)</f>
        <v>14745</v>
      </c>
      <c r="CN9" s="83">
        <f>SUM(CM9/E9)</f>
        <v>0.680433779418551</v>
      </c>
      <c r="CO9" s="83">
        <f>SUM(CJ9/CM9)</f>
        <v>2.129467616141065</v>
      </c>
      <c r="CP9" s="107">
        <f>SUM(CM9/(CD9/1000))</f>
        <v>17.667040096812265</v>
      </c>
      <c r="CR9" s="32">
        <v>18782</v>
      </c>
      <c r="CS9" s="24">
        <v>109</v>
      </c>
      <c r="CT9" s="24">
        <v>65387</v>
      </c>
      <c r="CU9" s="24">
        <f>SUM(CT9*52)</f>
        <v>3400124</v>
      </c>
      <c r="CV9" s="87">
        <f>SUM(CU9/E9)</f>
        <v>156.90466082141208</v>
      </c>
      <c r="CW9" s="24">
        <v>7343</v>
      </c>
      <c r="CX9" s="24">
        <f>SUM(CW9*52)</f>
        <v>381836</v>
      </c>
      <c r="CY9" s="110">
        <f>SUM(CX9/E9)</f>
        <v>17.620489155514537</v>
      </c>
    </row>
    <row r="10" spans="1:103" ht="9" customHeight="1">
      <c r="A10" s="5" t="s">
        <v>150</v>
      </c>
      <c r="B10" s="12">
        <v>126580</v>
      </c>
      <c r="E10" s="32">
        <v>4070</v>
      </c>
      <c r="F10" s="37">
        <v>0</v>
      </c>
      <c r="G10" s="45">
        <v>7.4</v>
      </c>
      <c r="H10" s="45">
        <v>7.5</v>
      </c>
      <c r="I10" s="45">
        <v>0</v>
      </c>
      <c r="J10" s="45">
        <v>8</v>
      </c>
      <c r="K10" s="46">
        <v>22.9</v>
      </c>
      <c r="L10" s="53">
        <f>SUM(G10/(E10/1000))</f>
        <v>1.8181818181818181</v>
      </c>
      <c r="M10" s="54">
        <f>SUM(K10/(E10/1000))</f>
        <v>5.626535626535626</v>
      </c>
      <c r="N10" s="65">
        <v>311943</v>
      </c>
      <c r="O10" s="65">
        <v>242647</v>
      </c>
      <c r="P10" s="65">
        <v>69581</v>
      </c>
      <c r="Q10" s="66">
        <f>SUM(N10:P10)</f>
        <v>624171</v>
      </c>
      <c r="R10" s="73">
        <f>SUM(Q10/AK10)</f>
        <v>0.437396243206974</v>
      </c>
      <c r="S10" s="66">
        <f>SUM(Q10/E10)</f>
        <v>153.35896805896806</v>
      </c>
      <c r="T10" s="25">
        <v>130948</v>
      </c>
      <c r="U10" s="25">
        <v>421762</v>
      </c>
      <c r="V10" s="25">
        <v>13930</v>
      </c>
      <c r="W10" s="25">
        <v>13105</v>
      </c>
      <c r="X10" s="25">
        <v>45270</v>
      </c>
      <c r="Y10" s="25">
        <v>23037</v>
      </c>
      <c r="Z10" s="26">
        <v>1985</v>
      </c>
      <c r="AA10" s="65">
        <f>SUM(T10:Z10)</f>
        <v>650037</v>
      </c>
      <c r="AB10" s="73">
        <f>SUM(AA10/AK10)</f>
        <v>0.45552219142756034</v>
      </c>
      <c r="AC10" s="65">
        <f>SUM(AA10/E10)</f>
        <v>159.7142506142506</v>
      </c>
      <c r="AD10" s="77">
        <v>24680</v>
      </c>
      <c r="AE10" s="77">
        <v>1407</v>
      </c>
      <c r="AF10" s="77">
        <v>52221</v>
      </c>
      <c r="AG10" s="76">
        <v>21247</v>
      </c>
      <c r="AH10" s="77">
        <v>53252</v>
      </c>
      <c r="AI10" s="77">
        <f>SUM(AD10:AH10)</f>
        <v>152807</v>
      </c>
      <c r="AJ10" s="73">
        <f>SUM(AI10/AK10)</f>
        <v>0.10708156536546568</v>
      </c>
      <c r="AK10" s="76">
        <v>1427015</v>
      </c>
      <c r="AL10" s="92">
        <v>108765</v>
      </c>
      <c r="AM10" s="102">
        <f>SUM(U10/AK10)</f>
        <v>0.29555540761659826</v>
      </c>
      <c r="AN10" s="77">
        <f>SUM(AK10/E10)</f>
        <v>350.6179361179361</v>
      </c>
      <c r="AO10" s="77">
        <v>35485657</v>
      </c>
      <c r="AP10" s="77">
        <f>SUM(AO10/E10)</f>
        <v>8718.834643734644</v>
      </c>
      <c r="AQ10" s="102">
        <f>SUM(AK10/AO10)</f>
        <v>0.040213853163265374</v>
      </c>
      <c r="AR10" s="24">
        <v>9752</v>
      </c>
      <c r="AS10" s="24">
        <v>268865</v>
      </c>
      <c r="AT10" s="32">
        <v>5496</v>
      </c>
      <c r="AU10" s="24">
        <v>199936</v>
      </c>
      <c r="AV10" s="87">
        <f>SUM(AS10/E10)</f>
        <v>66.06019656019656</v>
      </c>
      <c r="AW10" s="25">
        <v>5896</v>
      </c>
      <c r="AX10" s="25">
        <v>59149</v>
      </c>
      <c r="BA10" s="24">
        <v>34</v>
      </c>
      <c r="BB10" s="26">
        <v>2374</v>
      </c>
      <c r="BC10" s="25">
        <v>34</v>
      </c>
      <c r="BD10" s="25">
        <v>2307</v>
      </c>
      <c r="BE10" s="24">
        <f>SUM(BD10/(E10/1000))</f>
        <v>566.8304668304668</v>
      </c>
      <c r="BF10" s="25">
        <v>28061</v>
      </c>
      <c r="BG10" s="25">
        <v>516108</v>
      </c>
      <c r="BJ10" s="25">
        <v>0</v>
      </c>
      <c r="BK10" s="26">
        <v>252</v>
      </c>
      <c r="BL10" s="24">
        <v>476</v>
      </c>
      <c r="BM10" s="25">
        <v>10223</v>
      </c>
      <c r="BN10" s="25">
        <v>0</v>
      </c>
      <c r="BO10" s="25">
        <v>0</v>
      </c>
      <c r="BP10" s="25">
        <v>14</v>
      </c>
      <c r="BQ10" s="25">
        <v>3215</v>
      </c>
      <c r="BR10" s="25">
        <v>8</v>
      </c>
      <c r="BS10" s="26">
        <v>2354</v>
      </c>
      <c r="BT10" s="25">
        <v>171</v>
      </c>
      <c r="BU10" s="25">
        <v>1195</v>
      </c>
      <c r="BV10" s="25">
        <v>132</v>
      </c>
      <c r="BW10" s="25">
        <v>713</v>
      </c>
      <c r="BX10" s="25">
        <v>158</v>
      </c>
      <c r="BY10" s="25">
        <v>587</v>
      </c>
      <c r="BZ10" s="25">
        <v>37</v>
      </c>
      <c r="CA10" s="25">
        <v>97</v>
      </c>
      <c r="CB10" s="25">
        <v>0</v>
      </c>
      <c r="CC10" s="25">
        <v>0</v>
      </c>
      <c r="CD10" s="25">
        <v>74477</v>
      </c>
      <c r="CE10" s="83">
        <f>SUM(CD10/E10)</f>
        <v>18.2990171990172</v>
      </c>
      <c r="CF10" s="25">
        <v>25408</v>
      </c>
      <c r="CG10" s="83">
        <f>SUM(CF10/E10)</f>
        <v>6.242751842751843</v>
      </c>
      <c r="CH10" s="24">
        <v>2743</v>
      </c>
      <c r="CI10" s="25">
        <v>2669</v>
      </c>
      <c r="CJ10" s="26">
        <f>SUM(CH10:CI10)</f>
        <v>5412</v>
      </c>
      <c r="CK10" s="25">
        <v>2228</v>
      </c>
      <c r="CL10" s="25">
        <v>5958</v>
      </c>
      <c r="CM10" s="25">
        <f>SUM(CK10:CL10)</f>
        <v>8186</v>
      </c>
      <c r="CN10" s="83">
        <f>SUM(CM10/E10)</f>
        <v>2.0113022113022114</v>
      </c>
      <c r="CO10" s="83">
        <f>SUM(CJ10/CM10)</f>
        <v>0.6611287564133888</v>
      </c>
      <c r="CP10" s="107">
        <f>SUM(CM10/(CD10/1000))</f>
        <v>109.9131275427313</v>
      </c>
      <c r="CQ10" s="24">
        <v>115</v>
      </c>
      <c r="CR10" s="32">
        <v>2629</v>
      </c>
      <c r="CS10" s="24">
        <v>85</v>
      </c>
      <c r="CT10" s="24">
        <v>8678</v>
      </c>
      <c r="CU10" s="24">
        <f>SUM(CT10*52)</f>
        <v>451256</v>
      </c>
      <c r="CV10" s="87">
        <f>SUM(CU10/E10)</f>
        <v>110.87371007371007</v>
      </c>
      <c r="CW10" s="24">
        <v>425</v>
      </c>
      <c r="CX10" s="24">
        <f>SUM(CW10*52)</f>
        <v>22100</v>
      </c>
      <c r="CY10" s="110">
        <f>SUM(CX10/E10)</f>
        <v>5.42997542997543</v>
      </c>
    </row>
    <row r="11" spans="1:95" ht="9" customHeight="1">
      <c r="A11" s="5" t="s">
        <v>151</v>
      </c>
      <c r="F11" s="37" t="s">
        <v>132</v>
      </c>
      <c r="N11" s="65" t="s">
        <v>132</v>
      </c>
      <c r="T11" s="25" t="s">
        <v>132</v>
      </c>
      <c r="AD11" s="77" t="s">
        <v>132</v>
      </c>
      <c r="AK11" s="76" t="s">
        <v>132</v>
      </c>
      <c r="AR11" s="24" t="s">
        <v>132</v>
      </c>
      <c r="BA11" s="24" t="s">
        <v>132</v>
      </c>
      <c r="BL11" s="24" t="s">
        <v>132</v>
      </c>
      <c r="BX11" s="25" t="s">
        <v>132</v>
      </c>
      <c r="CH11" s="24" t="s">
        <v>132</v>
      </c>
      <c r="CQ11" s="24" t="s">
        <v>132</v>
      </c>
    </row>
    <row r="12" spans="1:103" ht="9" customHeight="1">
      <c r="A12" s="5" t="s">
        <v>212</v>
      </c>
      <c r="B12" s="12">
        <v>126562</v>
      </c>
      <c r="E12" s="32">
        <f>SUM(7020+4290+12340)</f>
        <v>23650</v>
      </c>
      <c r="F12" s="37">
        <v>0</v>
      </c>
      <c r="G12" s="45">
        <v>27</v>
      </c>
      <c r="H12" s="45">
        <v>60.6</v>
      </c>
      <c r="I12" s="45">
        <v>0</v>
      </c>
      <c r="J12" s="45">
        <v>21.6</v>
      </c>
      <c r="K12" s="46">
        <v>109.2</v>
      </c>
      <c r="L12" s="53">
        <f>SUM(G12/(E12/1000))</f>
        <v>1.1416490486257929</v>
      </c>
      <c r="M12" s="54">
        <f>SUM(K12/(E12/1000))</f>
        <v>4.617336152219874</v>
      </c>
      <c r="N12" s="65">
        <v>1031306</v>
      </c>
      <c r="O12" s="65">
        <v>1554849</v>
      </c>
      <c r="P12" s="65">
        <v>198291</v>
      </c>
      <c r="Q12" s="66">
        <f>SUM(N12:P12)</f>
        <v>2784446</v>
      </c>
      <c r="R12" s="73">
        <f>SUM(Q12/AK12)</f>
        <v>0.591752663204278</v>
      </c>
      <c r="S12" s="66">
        <f>SUM(Q12/E12)</f>
        <v>117.73556025369979</v>
      </c>
      <c r="T12" s="25">
        <v>507361</v>
      </c>
      <c r="U12" s="25">
        <v>606463</v>
      </c>
      <c r="V12" s="25">
        <v>86199</v>
      </c>
      <c r="W12" s="25">
        <v>33863</v>
      </c>
      <c r="X12" s="25">
        <v>122532</v>
      </c>
      <c r="Y12" s="25">
        <v>17000</v>
      </c>
      <c r="Z12" s="26">
        <v>0</v>
      </c>
      <c r="AA12" s="65">
        <f>SUM(T12:Z12)</f>
        <v>1373418</v>
      </c>
      <c r="AB12" s="73">
        <f>SUM(AA12/AK12)</f>
        <v>0.29187987814907995</v>
      </c>
      <c r="AC12" s="65">
        <f>SUM(AA12/E12)</f>
        <v>58.07264270613108</v>
      </c>
      <c r="AD12" s="77">
        <v>39844</v>
      </c>
      <c r="AE12" s="77">
        <v>20206</v>
      </c>
      <c r="AF12" s="77">
        <v>127901</v>
      </c>
      <c r="AG12" s="76">
        <v>76000</v>
      </c>
      <c r="AH12" s="77">
        <v>283607</v>
      </c>
      <c r="AI12" s="77">
        <f>SUM(AD12:AH12)</f>
        <v>547558</v>
      </c>
      <c r="AJ12" s="73">
        <f>SUM(AI12/AK12)</f>
        <v>0.11636745864664211</v>
      </c>
      <c r="AK12" s="76">
        <v>4705422</v>
      </c>
      <c r="AL12" s="92">
        <v>533319</v>
      </c>
      <c r="AM12" s="102">
        <f>SUM(U12/AK12)</f>
        <v>0.12888599577253645</v>
      </c>
      <c r="AN12" s="77">
        <f>SUM(AK12/E12)</f>
        <v>198.96076109936575</v>
      </c>
      <c r="AO12" s="77">
        <f>SUM(29939561+79261439+88135499)</f>
        <v>197336499</v>
      </c>
      <c r="AP12" s="77">
        <f>SUM(AO12/E12)</f>
        <v>8344.038012684989</v>
      </c>
      <c r="AQ12" s="102">
        <f>SUM(AK12/AO12)</f>
        <v>0.023844661397382956</v>
      </c>
      <c r="AR12" s="24">
        <v>12107</v>
      </c>
      <c r="AS12" s="24">
        <v>544194</v>
      </c>
      <c r="AT12" s="32">
        <v>10766</v>
      </c>
      <c r="AU12" s="24">
        <v>454923</v>
      </c>
      <c r="AV12" s="87">
        <f>SUM(AS12/E12)</f>
        <v>23.010317124735728</v>
      </c>
      <c r="AW12" s="25">
        <v>22964</v>
      </c>
      <c r="AX12" s="25">
        <v>462953</v>
      </c>
      <c r="BA12" s="24">
        <v>94</v>
      </c>
      <c r="BB12" s="26">
        <v>3233</v>
      </c>
      <c r="BC12" s="25">
        <v>94</v>
      </c>
      <c r="BD12" s="25">
        <v>3233</v>
      </c>
      <c r="BE12" s="24">
        <f>SUM(BD12/(E12/1000))</f>
        <v>136.7019027484144</v>
      </c>
      <c r="BF12" s="25">
        <v>35869</v>
      </c>
      <c r="BG12" s="25">
        <v>848365</v>
      </c>
      <c r="BH12" s="25">
        <v>0</v>
      </c>
      <c r="BI12" s="25">
        <v>11510</v>
      </c>
      <c r="BJ12" s="25">
        <v>86</v>
      </c>
      <c r="BK12" s="26">
        <v>1836</v>
      </c>
      <c r="BL12" s="24">
        <v>213</v>
      </c>
      <c r="BM12" s="25">
        <v>9376</v>
      </c>
      <c r="BN12" s="25">
        <v>2</v>
      </c>
      <c r="BO12" s="25">
        <v>5425</v>
      </c>
      <c r="BP12" s="25">
        <v>128</v>
      </c>
      <c r="BQ12" s="25">
        <v>15528</v>
      </c>
      <c r="BR12" s="25">
        <v>117</v>
      </c>
      <c r="BS12" s="26">
        <v>10840</v>
      </c>
      <c r="BT12" s="25">
        <v>171</v>
      </c>
      <c r="BU12" s="25">
        <v>4454</v>
      </c>
      <c r="BV12" s="25">
        <v>123</v>
      </c>
      <c r="BW12" s="25">
        <v>2678</v>
      </c>
      <c r="BX12" s="25">
        <v>198</v>
      </c>
      <c r="BY12" s="25">
        <v>1262</v>
      </c>
      <c r="BZ12" s="25">
        <v>0</v>
      </c>
      <c r="CA12" s="25">
        <v>0</v>
      </c>
      <c r="CB12" s="25">
        <v>0</v>
      </c>
      <c r="CC12" s="25">
        <v>0</v>
      </c>
      <c r="CD12" s="25">
        <v>324597</v>
      </c>
      <c r="CE12" s="83">
        <f>SUM(CD12/E12)</f>
        <v>13.725031712473573</v>
      </c>
      <c r="CF12" s="25">
        <v>0</v>
      </c>
      <c r="CG12" s="83">
        <f>SUM(CF12/E12)</f>
        <v>0</v>
      </c>
      <c r="CH12" s="24">
        <v>7455</v>
      </c>
      <c r="CI12" s="25">
        <v>5950</v>
      </c>
      <c r="CJ12" s="26">
        <f>SUM(CH12:CI12)</f>
        <v>13405</v>
      </c>
      <c r="CK12" s="25">
        <v>3507</v>
      </c>
      <c r="CL12" s="25">
        <v>8837</v>
      </c>
      <c r="CM12" s="25">
        <f>SUM(CK12:CL12)</f>
        <v>12344</v>
      </c>
      <c r="CN12" s="83">
        <f>SUM(CM12/E12)</f>
        <v>0.5219450317124735</v>
      </c>
      <c r="CO12" s="83">
        <f>SUM(CJ12/CM12)</f>
        <v>1.085952689565781</v>
      </c>
      <c r="CP12" s="107">
        <f>SUM(CM12/(CD12/1000))</f>
        <v>38.02869404215073</v>
      </c>
      <c r="CQ12" s="24">
        <v>384</v>
      </c>
      <c r="CR12" s="32">
        <v>4608</v>
      </c>
      <c r="CS12" s="24">
        <v>81</v>
      </c>
      <c r="CT12" s="24">
        <v>29878</v>
      </c>
      <c r="CU12" s="24">
        <f>SUM(CT12*52)</f>
        <v>1553656</v>
      </c>
      <c r="CV12" s="87">
        <f>SUM(CU12/E12)</f>
        <v>65.69369978858352</v>
      </c>
      <c r="CW12" s="24">
        <v>1930</v>
      </c>
      <c r="CX12" s="24">
        <f>SUM(CW12*52)</f>
        <v>100360</v>
      </c>
      <c r="CY12" s="110">
        <f>SUM(CX12/E12)</f>
        <v>4.243551797040169</v>
      </c>
    </row>
    <row r="13" spans="1:103" ht="9" customHeight="1">
      <c r="A13" s="5" t="s">
        <v>152</v>
      </c>
      <c r="B13" s="12">
        <v>126571</v>
      </c>
      <c r="E13" s="32">
        <v>2490</v>
      </c>
      <c r="F13" s="37">
        <v>0</v>
      </c>
      <c r="G13" s="45">
        <v>13</v>
      </c>
      <c r="H13" s="45">
        <v>27</v>
      </c>
      <c r="I13" s="45">
        <v>0</v>
      </c>
      <c r="J13" s="45">
        <v>2</v>
      </c>
      <c r="K13" s="46">
        <v>42</v>
      </c>
      <c r="L13" s="53">
        <f>SUM(G13/(E13/1000))</f>
        <v>5.220883534136545</v>
      </c>
      <c r="M13" s="54">
        <f>SUM(K13/(E13/1000))</f>
        <v>16.867469879518072</v>
      </c>
      <c r="N13" s="65">
        <v>585727</v>
      </c>
      <c r="O13" s="65">
        <v>754521</v>
      </c>
      <c r="P13" s="65">
        <v>20868</v>
      </c>
      <c r="Q13" s="66">
        <f>SUM(N13:P13)</f>
        <v>1361116</v>
      </c>
      <c r="R13" s="73">
        <f>SUM(Q13/AK13)</f>
        <v>0.495492350373881</v>
      </c>
      <c r="S13" s="66">
        <f>SUM(Q13/E13)</f>
        <v>546.6329317269076</v>
      </c>
      <c r="T13" s="25">
        <v>138020</v>
      </c>
      <c r="U13" s="25">
        <v>636592</v>
      </c>
      <c r="V13" s="25">
        <v>0</v>
      </c>
      <c r="W13" s="25">
        <v>6306</v>
      </c>
      <c r="X13" s="25">
        <v>77338</v>
      </c>
      <c r="Y13" s="25">
        <v>32626</v>
      </c>
      <c r="Z13" s="26">
        <v>0</v>
      </c>
      <c r="AA13" s="65">
        <f>SUM(T13:Z13)</f>
        <v>890882</v>
      </c>
      <c r="AB13" s="73">
        <f>SUM(AA13/AK13)</f>
        <v>0.3243112387818407</v>
      </c>
      <c r="AC13" s="65">
        <f>SUM(AA13/E13)</f>
        <v>357.7839357429719</v>
      </c>
      <c r="AD13" s="77">
        <v>26619</v>
      </c>
      <c r="AE13" s="77">
        <v>17475</v>
      </c>
      <c r="AF13" s="77">
        <v>154272</v>
      </c>
      <c r="AG13" s="76">
        <v>43071</v>
      </c>
      <c r="AH13" s="77">
        <v>253562</v>
      </c>
      <c r="AI13" s="77">
        <f>SUM(AD13:AH13)</f>
        <v>494999</v>
      </c>
      <c r="AJ13" s="73">
        <f>SUM(AI13/AK13)</f>
        <v>0.18019641084427832</v>
      </c>
      <c r="AK13" s="76">
        <v>2746997</v>
      </c>
      <c r="AL13" s="92">
        <v>278837</v>
      </c>
      <c r="AM13" s="102">
        <f>SUM(U13/AK13)</f>
        <v>0.23174106123887284</v>
      </c>
      <c r="AN13" s="77">
        <f>SUM(AK13/E13)</f>
        <v>1103.2116465863453</v>
      </c>
      <c r="AO13" s="77">
        <v>284310916</v>
      </c>
      <c r="AP13" s="77">
        <f>SUM(AO13/E13)</f>
        <v>114181.09076305221</v>
      </c>
      <c r="AQ13" s="102">
        <f>SUM(AK13/AO13)</f>
        <v>0.009661946993269862</v>
      </c>
      <c r="AR13" s="24">
        <v>6388</v>
      </c>
      <c r="AS13" s="24">
        <v>239751</v>
      </c>
      <c r="AT13" s="32">
        <v>2982</v>
      </c>
      <c r="AU13" s="24">
        <v>92861</v>
      </c>
      <c r="AV13" s="87">
        <f>SUM(AS13/E13)</f>
        <v>96.2855421686747</v>
      </c>
      <c r="AW13" s="25">
        <v>0</v>
      </c>
      <c r="AX13" s="25">
        <v>0</v>
      </c>
      <c r="AY13" s="25">
        <v>0</v>
      </c>
      <c r="AZ13" s="25">
        <v>0</v>
      </c>
      <c r="BA13" s="24">
        <v>0</v>
      </c>
      <c r="BB13" s="26">
        <v>1725</v>
      </c>
      <c r="BC13" s="25">
        <v>0</v>
      </c>
      <c r="BD13" s="25">
        <v>1681</v>
      </c>
      <c r="BE13" s="24">
        <f>SUM(BD13/(E13/1000))</f>
        <v>675.1004016064256</v>
      </c>
      <c r="BF13" s="25">
        <v>0</v>
      </c>
      <c r="BG13" s="25">
        <v>0</v>
      </c>
      <c r="BH13" s="25">
        <v>0</v>
      </c>
      <c r="BI13" s="25">
        <v>0</v>
      </c>
      <c r="BJ13" s="25">
        <v>0</v>
      </c>
      <c r="BK13" s="26">
        <v>649</v>
      </c>
      <c r="BL13" s="24">
        <v>0</v>
      </c>
      <c r="BM13" s="25">
        <v>0</v>
      </c>
      <c r="BN13" s="25">
        <v>489</v>
      </c>
      <c r="BO13" s="25">
        <v>8119</v>
      </c>
      <c r="BP13" s="25">
        <v>81</v>
      </c>
      <c r="BQ13" s="25">
        <v>1656</v>
      </c>
      <c r="BR13" s="25">
        <v>5</v>
      </c>
      <c r="BS13" s="26">
        <v>638</v>
      </c>
      <c r="BT13" s="25">
        <v>96</v>
      </c>
      <c r="BU13" s="25">
        <v>4697</v>
      </c>
      <c r="BV13" s="25">
        <v>80</v>
      </c>
      <c r="BW13" s="25">
        <v>1933</v>
      </c>
      <c r="BX13" s="25">
        <v>0</v>
      </c>
      <c r="BY13" s="25">
        <v>0</v>
      </c>
      <c r="BZ13" s="25">
        <v>7</v>
      </c>
      <c r="CA13" s="25">
        <v>52</v>
      </c>
      <c r="CB13" s="25">
        <v>0</v>
      </c>
      <c r="CC13" s="25">
        <v>0</v>
      </c>
      <c r="CD13" s="25">
        <v>445621</v>
      </c>
      <c r="CE13" s="83">
        <f>SUM(CD13/E13)</f>
        <v>178.96425702811246</v>
      </c>
      <c r="CF13" s="25">
        <v>4287</v>
      </c>
      <c r="CG13" s="83">
        <f>SUM(CF13/E13)</f>
        <v>1.7216867469879518</v>
      </c>
      <c r="CH13" s="24">
        <v>14414</v>
      </c>
      <c r="CI13" s="25">
        <v>3576</v>
      </c>
      <c r="CJ13" s="26">
        <f>SUM(CH13:CI13)</f>
        <v>17990</v>
      </c>
      <c r="CK13" s="25">
        <v>484</v>
      </c>
      <c r="CL13" s="25">
        <v>5955</v>
      </c>
      <c r="CM13" s="25">
        <f>SUM(CK13:CL13)</f>
        <v>6439</v>
      </c>
      <c r="CN13" s="83">
        <f>SUM(CM13/E13)</f>
        <v>2.5859437751004015</v>
      </c>
      <c r="CO13" s="83">
        <f>SUM(CJ13/CM13)</f>
        <v>2.793912098151887</v>
      </c>
      <c r="CP13" s="107">
        <f>SUM(CM13/(CD13/1000))</f>
        <v>14.449498564924006</v>
      </c>
      <c r="CQ13" s="24">
        <v>392</v>
      </c>
      <c r="CR13" s="32">
        <v>2900</v>
      </c>
      <c r="CS13" s="24">
        <v>110</v>
      </c>
      <c r="CT13" s="24">
        <v>8350</v>
      </c>
      <c r="CU13" s="24">
        <f>SUM(CT13*52)</f>
        <v>434200</v>
      </c>
      <c r="CV13" s="87">
        <f>SUM(CU13/E13)</f>
        <v>174.37751004016064</v>
      </c>
      <c r="CW13" s="24">
        <v>3080</v>
      </c>
      <c r="CX13" s="24">
        <f>SUM(CW13*52)</f>
        <v>160160</v>
      </c>
      <c r="CY13" s="110">
        <f>SUM(CX13/E13)</f>
        <v>64.32128514056225</v>
      </c>
    </row>
    <row r="14" ht="9" customHeight="1">
      <c r="A14" s="5" t="s">
        <v>153</v>
      </c>
    </row>
    <row r="15" spans="1:103" ht="9" customHeight="1">
      <c r="A15" s="5" t="s">
        <v>154</v>
      </c>
      <c r="B15" s="12">
        <v>126818</v>
      </c>
      <c r="E15" s="32">
        <v>20450</v>
      </c>
      <c r="F15" s="37">
        <v>3</v>
      </c>
      <c r="G15" s="45">
        <v>36.25</v>
      </c>
      <c r="H15" s="45">
        <v>80.7</v>
      </c>
      <c r="I15" s="45">
        <v>0</v>
      </c>
      <c r="J15" s="45">
        <v>60</v>
      </c>
      <c r="K15" s="46">
        <v>176.95</v>
      </c>
      <c r="L15" s="53">
        <f>SUM(G15/(E15/1000))</f>
        <v>1.7726161369193154</v>
      </c>
      <c r="M15" s="54">
        <f>SUM(K15/(E15/1000))</f>
        <v>8.65281173594132</v>
      </c>
      <c r="N15" s="65">
        <v>1486273</v>
      </c>
      <c r="O15" s="65">
        <v>1868807</v>
      </c>
      <c r="P15" s="65">
        <v>613265</v>
      </c>
      <c r="Q15" s="66">
        <f>SUM(N15:P15)</f>
        <v>3968345</v>
      </c>
      <c r="R15" s="73">
        <f>SUM(Q15/AK15)</f>
        <v>0.4156435337019056</v>
      </c>
      <c r="S15" s="66">
        <f>SUM(Q15/E15)</f>
        <v>194.05110024449877</v>
      </c>
      <c r="T15" s="25">
        <v>1116096</v>
      </c>
      <c r="U15" s="25">
        <v>2334333</v>
      </c>
      <c r="V15" s="25">
        <v>29924</v>
      </c>
      <c r="W15" s="25">
        <v>570</v>
      </c>
      <c r="X15" s="25">
        <v>291412</v>
      </c>
      <c r="Y15" s="25">
        <v>105370</v>
      </c>
      <c r="Z15" s="26">
        <v>790</v>
      </c>
      <c r="AA15" s="65">
        <f>SUM(T15:Z15)</f>
        <v>3878495</v>
      </c>
      <c r="AB15" s="73">
        <f>SUM(AA15/AK15)</f>
        <v>0.4062326655684353</v>
      </c>
      <c r="AC15" s="65">
        <f>SUM(AA15/E15)</f>
        <v>189.65745721271395</v>
      </c>
      <c r="AD15" s="77">
        <v>174125</v>
      </c>
      <c r="AE15" s="77">
        <v>41880</v>
      </c>
      <c r="AF15" s="77">
        <v>1066013</v>
      </c>
      <c r="AG15" s="76">
        <v>187600</v>
      </c>
      <c r="AH15" s="77">
        <v>231014</v>
      </c>
      <c r="AI15" s="77">
        <f>SUM(AD15:AH15)</f>
        <v>1700632</v>
      </c>
      <c r="AJ15" s="73">
        <f>SUM(AI15/AK15)</f>
        <v>0.1781238007296591</v>
      </c>
      <c r="AK15" s="76">
        <v>9547472</v>
      </c>
      <c r="AL15" s="92">
        <v>1495</v>
      </c>
      <c r="AM15" s="102">
        <f>SUM(U15/AK15)</f>
        <v>0.2444974963005914</v>
      </c>
      <c r="AN15" s="77">
        <f>SUM(AK15/E15)</f>
        <v>466.8690464547677</v>
      </c>
      <c r="AO15" s="77">
        <v>427938000</v>
      </c>
      <c r="AP15" s="77">
        <f>SUM(AO15/E15)</f>
        <v>20926.063569682152</v>
      </c>
      <c r="AQ15" s="102">
        <f>SUM(AK15/AO15)</f>
        <v>0.02231040945183648</v>
      </c>
      <c r="AR15" s="24">
        <v>56404</v>
      </c>
      <c r="AS15" s="24">
        <v>1656039</v>
      </c>
      <c r="AT15" s="32">
        <v>37121</v>
      </c>
      <c r="AU15" s="24">
        <v>1015009</v>
      </c>
      <c r="AV15" s="87">
        <f>SUM(AS15/E15)</f>
        <v>80.979902200489</v>
      </c>
      <c r="AW15" s="25">
        <v>0</v>
      </c>
      <c r="AX15" s="25">
        <v>316179</v>
      </c>
      <c r="AY15" s="25">
        <v>0</v>
      </c>
      <c r="AZ15" s="25">
        <v>105393</v>
      </c>
      <c r="BA15" s="24">
        <v>465</v>
      </c>
      <c r="BB15" s="26">
        <v>21081</v>
      </c>
      <c r="BC15" s="25">
        <v>465</v>
      </c>
      <c r="BD15" s="25">
        <v>21006</v>
      </c>
      <c r="BE15" s="24">
        <f>SUM(BD15/(E15/1000))</f>
        <v>1027.1882640586798</v>
      </c>
      <c r="BF15" s="25">
        <v>60808</v>
      </c>
      <c r="BG15" s="25">
        <v>2327921</v>
      </c>
      <c r="BH15" s="25">
        <v>26863</v>
      </c>
      <c r="BI15" s="25">
        <v>126808</v>
      </c>
      <c r="BJ15" s="25">
        <v>0</v>
      </c>
      <c r="BK15" s="26">
        <v>2065</v>
      </c>
      <c r="BL15" s="24">
        <v>2250</v>
      </c>
      <c r="BM15" s="25">
        <v>58627</v>
      </c>
      <c r="BN15" s="25">
        <v>0</v>
      </c>
      <c r="BO15" s="25">
        <v>2346</v>
      </c>
      <c r="BP15" s="25">
        <v>77</v>
      </c>
      <c r="BQ15" s="25">
        <v>6670</v>
      </c>
      <c r="BR15" s="25">
        <v>23</v>
      </c>
      <c r="BS15" s="26">
        <v>172</v>
      </c>
      <c r="BT15" s="25">
        <v>41</v>
      </c>
      <c r="BU15" s="25">
        <v>103</v>
      </c>
      <c r="BV15" s="25">
        <v>15</v>
      </c>
      <c r="BW15" s="25">
        <v>141</v>
      </c>
      <c r="BX15" s="25">
        <v>651</v>
      </c>
      <c r="BY15" s="25">
        <v>2755</v>
      </c>
      <c r="BZ15" s="25">
        <v>62</v>
      </c>
      <c r="CA15" s="25">
        <v>510</v>
      </c>
      <c r="CB15" s="25">
        <v>0</v>
      </c>
      <c r="CC15" s="25">
        <v>0</v>
      </c>
      <c r="CD15" s="25">
        <v>519687</v>
      </c>
      <c r="CE15" s="83">
        <f>SUM(CD15/E15)</f>
        <v>25.412567237163813</v>
      </c>
      <c r="CF15" s="25">
        <v>97445</v>
      </c>
      <c r="CG15" s="83">
        <f>SUM(CF15/E15)</f>
        <v>4.765036674816626</v>
      </c>
      <c r="CH15" s="24">
        <v>10471</v>
      </c>
      <c r="CI15" s="25">
        <v>19260</v>
      </c>
      <c r="CJ15" s="26">
        <f>SUM(CH15:CI15)</f>
        <v>29731</v>
      </c>
      <c r="CK15" s="25">
        <v>9593</v>
      </c>
      <c r="CL15" s="25">
        <v>16568</v>
      </c>
      <c r="CM15" s="25">
        <f>SUM(CK15:CL15)</f>
        <v>26161</v>
      </c>
      <c r="CN15" s="83">
        <f>SUM(CM15/E15)</f>
        <v>1.2792665036674817</v>
      </c>
      <c r="CO15" s="83">
        <f>SUM(CJ15/CM15)</f>
        <v>1.1364626734452048</v>
      </c>
      <c r="CP15" s="107">
        <f>SUM(CM15/(CD15/1000))</f>
        <v>50.33991614183152</v>
      </c>
      <c r="CQ15" s="24">
        <v>320</v>
      </c>
      <c r="CR15" s="32">
        <v>4652</v>
      </c>
      <c r="CS15" s="24">
        <v>106</v>
      </c>
      <c r="CT15" s="24">
        <v>17412</v>
      </c>
      <c r="CU15" s="24">
        <f>SUM(CT15*52)</f>
        <v>905424</v>
      </c>
      <c r="CV15" s="87">
        <f>SUM(CU15/E15)</f>
        <v>44.27501222493888</v>
      </c>
      <c r="CW15" s="24">
        <v>3767</v>
      </c>
      <c r="CX15" s="24">
        <f>SUM(CW15*52)</f>
        <v>195884</v>
      </c>
      <c r="CY15" s="110">
        <f>SUM(CX15/E15)</f>
        <v>9.578679706601466</v>
      </c>
    </row>
    <row r="16" spans="1:103" ht="9" customHeight="1">
      <c r="A16" s="5" t="s">
        <v>155</v>
      </c>
      <c r="B16" s="12">
        <v>127185</v>
      </c>
      <c r="E16" s="32">
        <v>4320</v>
      </c>
      <c r="G16" s="45">
        <v>8</v>
      </c>
      <c r="H16" s="45">
        <v>11</v>
      </c>
      <c r="I16" s="45">
        <v>0</v>
      </c>
      <c r="J16" s="45">
        <v>14</v>
      </c>
      <c r="K16" s="46">
        <v>33</v>
      </c>
      <c r="L16" s="53">
        <f>SUM(G16/(E16/1000))</f>
        <v>1.8518518518518516</v>
      </c>
      <c r="M16" s="54">
        <f>SUM(K16/(E16/1000))</f>
        <v>7.638888888888888</v>
      </c>
      <c r="N16" s="65">
        <v>270378</v>
      </c>
      <c r="O16" s="65">
        <v>263692</v>
      </c>
      <c r="P16" s="65">
        <v>86205</v>
      </c>
      <c r="Q16" s="66">
        <f>SUM(N16:P16)</f>
        <v>620275</v>
      </c>
      <c r="R16" s="73">
        <f>SUM(Q16/AK16)</f>
        <v>0.6140680006494355</v>
      </c>
      <c r="S16" s="66">
        <f>SUM(Q16/E16)</f>
        <v>143.58217592592592</v>
      </c>
      <c r="T16" s="25">
        <v>90440</v>
      </c>
      <c r="U16" s="25">
        <v>96450</v>
      </c>
      <c r="V16" s="25">
        <v>24650</v>
      </c>
      <c r="W16" s="25">
        <v>10333</v>
      </c>
      <c r="X16" s="25">
        <v>60767</v>
      </c>
      <c r="Y16" s="25">
        <v>1919</v>
      </c>
      <c r="Z16" s="26">
        <v>0</v>
      </c>
      <c r="AA16" s="65">
        <f>SUM(T16:Z16)</f>
        <v>284559</v>
      </c>
      <c r="AB16" s="73">
        <f>SUM(AA16/AK16)</f>
        <v>0.28171146055669294</v>
      </c>
      <c r="AC16" s="65">
        <f>SUM(AA16/E16)</f>
        <v>65.87013888888889</v>
      </c>
      <c r="AD16" s="77">
        <v>6349</v>
      </c>
      <c r="AE16" s="77">
        <v>9501</v>
      </c>
      <c r="AF16" s="77">
        <v>14518</v>
      </c>
      <c r="AG16" s="76">
        <v>62544</v>
      </c>
      <c r="AH16" s="77">
        <v>12362</v>
      </c>
      <c r="AI16" s="77">
        <f>SUM(AD16:AH16)</f>
        <v>105274</v>
      </c>
      <c r="AJ16" s="73">
        <f>SUM(AI16/AK16)</f>
        <v>0.10422053879387155</v>
      </c>
      <c r="AK16" s="76">
        <v>1010108</v>
      </c>
      <c r="AL16" s="92">
        <v>103656</v>
      </c>
      <c r="AM16" s="102">
        <f>SUM(U16/AK16)</f>
        <v>0.09548483924491243</v>
      </c>
      <c r="AN16" s="77">
        <f>SUM(AK16/E16)</f>
        <v>233.8212962962963</v>
      </c>
      <c r="AO16" s="77">
        <v>26572866</v>
      </c>
      <c r="AP16" s="77">
        <f>SUM(AO16/E16)</f>
        <v>6151.126388888889</v>
      </c>
      <c r="AQ16" s="102">
        <f>SUM(AK16/AO16)</f>
        <v>0.038012760836561625</v>
      </c>
      <c r="AR16" s="24">
        <v>3305</v>
      </c>
      <c r="AS16" s="24">
        <v>172600</v>
      </c>
      <c r="AT16" s="32">
        <v>2441</v>
      </c>
      <c r="AU16" s="24">
        <v>149554</v>
      </c>
      <c r="AV16" s="87">
        <f>SUM(AS16/E16)</f>
        <v>39.9537037037037</v>
      </c>
      <c r="AW16" s="25">
        <v>398</v>
      </c>
      <c r="AX16" s="25">
        <v>924</v>
      </c>
      <c r="BA16" s="24">
        <v>3</v>
      </c>
      <c r="BB16" s="26">
        <v>824</v>
      </c>
      <c r="BC16" s="25">
        <v>3</v>
      </c>
      <c r="BD16" s="25">
        <v>824</v>
      </c>
      <c r="BE16" s="24">
        <f>SUM(BD16/(E16/1000))</f>
        <v>190.74074074074073</v>
      </c>
      <c r="BG16" s="25">
        <v>270000</v>
      </c>
      <c r="BJ16" s="25">
        <v>0</v>
      </c>
      <c r="BK16" s="26">
        <v>0</v>
      </c>
      <c r="BL16" s="24">
        <v>1123</v>
      </c>
      <c r="BM16" s="25">
        <v>27453</v>
      </c>
      <c r="BN16" s="25">
        <v>0</v>
      </c>
      <c r="BO16" s="25">
        <v>0</v>
      </c>
      <c r="BP16" s="25">
        <v>7</v>
      </c>
      <c r="BQ16" s="25">
        <v>3094</v>
      </c>
      <c r="BS16" s="26">
        <v>2773</v>
      </c>
      <c r="BT16" s="25">
        <v>163</v>
      </c>
      <c r="BU16" s="25">
        <v>2140</v>
      </c>
      <c r="BW16" s="25">
        <v>1783</v>
      </c>
      <c r="BX16" s="25">
        <v>124</v>
      </c>
      <c r="BY16" s="25">
        <v>873</v>
      </c>
      <c r="CD16" s="25">
        <v>115220</v>
      </c>
      <c r="CE16" s="83">
        <f>SUM(CD16/E16)</f>
        <v>26.671296296296298</v>
      </c>
      <c r="CF16" s="25">
        <v>17064</v>
      </c>
      <c r="CG16" s="83">
        <f>SUM(CF16/E16)</f>
        <v>3.95</v>
      </c>
      <c r="CH16" s="24">
        <v>3521</v>
      </c>
      <c r="CI16" s="25">
        <v>1690</v>
      </c>
      <c r="CJ16" s="26">
        <f>SUM(CH16:CI16)</f>
        <v>5211</v>
      </c>
      <c r="CK16" s="25">
        <v>2448</v>
      </c>
      <c r="CL16" s="25">
        <v>2779</v>
      </c>
      <c r="CM16" s="25">
        <f>SUM(CK16:CL16)</f>
        <v>5227</v>
      </c>
      <c r="CN16" s="83">
        <f>SUM(CM16/E16)</f>
        <v>1.2099537037037038</v>
      </c>
      <c r="CO16" s="83">
        <f>SUM(CJ16/CM16)</f>
        <v>0.9969389707289076</v>
      </c>
      <c r="CP16" s="107">
        <f>SUM(CM16/(CD16/1000))</f>
        <v>45.3653879534803</v>
      </c>
      <c r="CQ16" s="24">
        <v>40</v>
      </c>
      <c r="CR16" s="32">
        <v>600</v>
      </c>
      <c r="CS16" s="24">
        <v>93</v>
      </c>
      <c r="CT16" s="24">
        <v>9898</v>
      </c>
      <c r="CU16" s="24">
        <f>SUM(CT16*52)</f>
        <v>514696</v>
      </c>
      <c r="CV16" s="87">
        <f>SUM(CU16/E16)</f>
        <v>119.14259259259259</v>
      </c>
      <c r="CW16" s="24">
        <v>450</v>
      </c>
      <c r="CX16" s="24">
        <f>SUM(CW16*52)</f>
        <v>23400</v>
      </c>
      <c r="CY16" s="110">
        <f>SUM(CX16/E16)</f>
        <v>5.416666666666667</v>
      </c>
    </row>
    <row r="17" spans="1:103" ht="9" customHeight="1">
      <c r="A17" s="5" t="s">
        <v>156</v>
      </c>
      <c r="B17" s="12">
        <v>128106</v>
      </c>
      <c r="E17" s="32">
        <v>3610</v>
      </c>
      <c r="F17" s="37">
        <v>0</v>
      </c>
      <c r="G17" s="45">
        <v>11</v>
      </c>
      <c r="H17" s="45">
        <v>8.5</v>
      </c>
      <c r="I17" s="45">
        <v>0</v>
      </c>
      <c r="J17" s="45">
        <v>21</v>
      </c>
      <c r="K17" s="46">
        <v>40.5</v>
      </c>
      <c r="L17" s="53">
        <f>SUM(G17/(E17/1000))</f>
        <v>3.0470914127423825</v>
      </c>
      <c r="M17" s="54">
        <f>SUM(K17/(E17/1000))</f>
        <v>11.218836565096954</v>
      </c>
      <c r="N17" s="65">
        <v>324857</v>
      </c>
      <c r="O17" s="65">
        <v>222679</v>
      </c>
      <c r="P17" s="65">
        <v>103110</v>
      </c>
      <c r="Q17" s="66">
        <f>SUM(N17:P17)</f>
        <v>650646</v>
      </c>
      <c r="R17" s="73">
        <f>SUM(Q17/AK17)</f>
        <v>0.574297206479055</v>
      </c>
      <c r="S17" s="66">
        <f>SUM(Q17/E17)</f>
        <v>180.23434903047092</v>
      </c>
      <c r="T17" s="25">
        <v>59225</v>
      </c>
      <c r="U17" s="25">
        <v>177521</v>
      </c>
      <c r="V17" s="25">
        <v>12390</v>
      </c>
      <c r="W17" s="25">
        <v>17316</v>
      </c>
      <c r="X17" s="25">
        <v>25655</v>
      </c>
      <c r="Y17" s="25">
        <v>14490</v>
      </c>
      <c r="Z17" s="26">
        <v>72</v>
      </c>
      <c r="AA17" s="65">
        <f>SUM(T17:Z17)</f>
        <v>306669</v>
      </c>
      <c r="AB17" s="73">
        <f>SUM(AA17/AK17)</f>
        <v>0.27068352070669044</v>
      </c>
      <c r="AC17" s="65">
        <f>SUM(AA17/E17)</f>
        <v>84.94986149584487</v>
      </c>
      <c r="AD17" s="77">
        <v>16608</v>
      </c>
      <c r="AE17" s="77">
        <v>2311</v>
      </c>
      <c r="AF17" s="77">
        <v>102309</v>
      </c>
      <c r="AG17" s="76">
        <v>22200</v>
      </c>
      <c r="AH17" s="77">
        <v>32200</v>
      </c>
      <c r="AI17" s="77">
        <f>SUM(AD17:AH17)</f>
        <v>175628</v>
      </c>
      <c r="AJ17" s="73">
        <f>SUM(AI17/AK17)</f>
        <v>0.15501927281425457</v>
      </c>
      <c r="AK17" s="76">
        <v>1132943</v>
      </c>
      <c r="AL17" s="92">
        <v>105107</v>
      </c>
      <c r="AM17" s="102">
        <f>SUM(U17/AK17)</f>
        <v>0.1566901423990439</v>
      </c>
      <c r="AN17" s="77">
        <f>SUM(AK17/E17)</f>
        <v>313.83462603878115</v>
      </c>
      <c r="AO17" s="77">
        <v>39765094</v>
      </c>
      <c r="AP17" s="77">
        <f>SUM(AO17/E17)</f>
        <v>11015.261495844876</v>
      </c>
      <c r="AQ17" s="102">
        <f>SUM(AK17/AO17)</f>
        <v>0.028490892037121802</v>
      </c>
      <c r="AR17" s="24">
        <v>2597</v>
      </c>
      <c r="AS17" s="24">
        <v>248838</v>
      </c>
      <c r="AT17" s="32">
        <v>2097</v>
      </c>
      <c r="AU17" s="24">
        <v>176175</v>
      </c>
      <c r="AV17" s="87">
        <f>SUM(AS17/E17)</f>
        <v>68.93019390581718</v>
      </c>
      <c r="AW17" s="25">
        <v>9450</v>
      </c>
      <c r="AX17" s="25">
        <v>199155</v>
      </c>
      <c r="AY17" s="25">
        <v>7560</v>
      </c>
      <c r="AZ17" s="25">
        <v>159324</v>
      </c>
      <c r="BA17" s="24">
        <v>27</v>
      </c>
      <c r="BB17" s="26">
        <v>2024</v>
      </c>
      <c r="BC17" s="25">
        <v>27</v>
      </c>
      <c r="BD17" s="25">
        <v>2024</v>
      </c>
      <c r="BE17" s="24">
        <f>SUM(BD17/(E17/1000))</f>
        <v>560.6648199445983</v>
      </c>
      <c r="BF17" s="25">
        <v>6724</v>
      </c>
      <c r="BG17" s="25">
        <v>112043</v>
      </c>
      <c r="BH17" s="25">
        <v>5404</v>
      </c>
      <c r="BI17" s="25">
        <v>95854</v>
      </c>
      <c r="BJ17" s="25">
        <v>6</v>
      </c>
      <c r="BK17" s="26">
        <v>234</v>
      </c>
      <c r="BL17" s="24">
        <v>0</v>
      </c>
      <c r="BM17" s="25">
        <v>15194</v>
      </c>
      <c r="BN17" s="25">
        <v>0</v>
      </c>
      <c r="BO17" s="25">
        <v>200</v>
      </c>
      <c r="BP17" s="25">
        <v>108</v>
      </c>
      <c r="BQ17" s="25">
        <v>14612</v>
      </c>
      <c r="BR17" s="25">
        <v>108</v>
      </c>
      <c r="BS17" s="26">
        <v>14612</v>
      </c>
      <c r="BT17" s="25">
        <v>278</v>
      </c>
      <c r="BU17" s="25">
        <v>5769</v>
      </c>
      <c r="BV17" s="25">
        <v>278</v>
      </c>
      <c r="BW17" s="25">
        <v>5769</v>
      </c>
      <c r="BX17" s="25">
        <v>325</v>
      </c>
      <c r="BY17" s="25">
        <v>939</v>
      </c>
      <c r="BZ17" s="25">
        <v>199</v>
      </c>
      <c r="CA17" s="25">
        <v>618</v>
      </c>
      <c r="CB17" s="25">
        <v>0</v>
      </c>
      <c r="CC17" s="25">
        <v>0</v>
      </c>
      <c r="CD17" s="25">
        <v>74016</v>
      </c>
      <c r="CE17" s="83">
        <f>SUM(CD17/E17)</f>
        <v>20.503047091412743</v>
      </c>
      <c r="CF17" s="25">
        <v>7968</v>
      </c>
      <c r="CG17" s="83">
        <f>SUM(CF17/E17)</f>
        <v>2.207202216066482</v>
      </c>
      <c r="CH17" s="24">
        <v>1409</v>
      </c>
      <c r="CI17" s="25">
        <v>2249</v>
      </c>
      <c r="CJ17" s="26">
        <f>SUM(CH17:CI17)</f>
        <v>3658</v>
      </c>
      <c r="CK17" s="25">
        <v>1894</v>
      </c>
      <c r="CL17" s="25">
        <v>2007</v>
      </c>
      <c r="CM17" s="25">
        <f>SUM(CK17:CL17)</f>
        <v>3901</v>
      </c>
      <c r="CN17" s="83">
        <f>SUM(CM17/E17)</f>
        <v>1.0806094182825485</v>
      </c>
      <c r="CO17" s="83">
        <f>SUM(CJ17/CM17)</f>
        <v>0.9377082799282236</v>
      </c>
      <c r="CP17" s="107">
        <f>SUM(CM17/(CD17/1000))</f>
        <v>52.704820579334196</v>
      </c>
      <c r="CQ17" s="24">
        <v>87</v>
      </c>
      <c r="CR17" s="32">
        <v>2175</v>
      </c>
      <c r="CS17" s="24">
        <v>87</v>
      </c>
      <c r="CT17" s="24">
        <v>1650</v>
      </c>
      <c r="CU17" s="24">
        <f>SUM(CT17*52)</f>
        <v>85800</v>
      </c>
      <c r="CV17" s="87">
        <f>SUM(CU17/E17)</f>
        <v>23.76731301939058</v>
      </c>
      <c r="CW17" s="24">
        <v>500</v>
      </c>
      <c r="CX17" s="24">
        <f>SUM(CW17*52)</f>
        <v>26000</v>
      </c>
      <c r="CY17" s="110">
        <f>SUM(CX17/E17)</f>
        <v>7.202216066481994</v>
      </c>
    </row>
    <row r="18" spans="1:103" ht="9" customHeight="1">
      <c r="A18" s="5" t="s">
        <v>157</v>
      </c>
      <c r="B18" s="12">
        <v>126775</v>
      </c>
      <c r="E18" s="32">
        <v>3250</v>
      </c>
      <c r="F18" s="37">
        <v>0</v>
      </c>
      <c r="G18" s="45">
        <v>8.5</v>
      </c>
      <c r="H18" s="45">
        <v>12</v>
      </c>
      <c r="I18" s="45">
        <v>0</v>
      </c>
      <c r="J18" s="45">
        <v>7</v>
      </c>
      <c r="K18" s="46">
        <v>27.5</v>
      </c>
      <c r="L18" s="53">
        <f>SUM(G18/(E18/1000))</f>
        <v>2.6153846153846154</v>
      </c>
      <c r="M18" s="54">
        <f>SUM(K18/(E18/1000))</f>
        <v>8.461538461538462</v>
      </c>
      <c r="N18" s="65">
        <v>256312</v>
      </c>
      <c r="O18" s="65">
        <v>303929</v>
      </c>
      <c r="P18" s="65">
        <v>35000</v>
      </c>
      <c r="Q18" s="66">
        <f>SUM(N18:P18)</f>
        <v>595241</v>
      </c>
      <c r="R18" s="73">
        <f>SUM(Q18/AK18)</f>
        <v>0.4242657294309087</v>
      </c>
      <c r="S18" s="66">
        <f>SUM(Q18/E18)</f>
        <v>183.15107692307691</v>
      </c>
      <c r="T18" s="25">
        <v>124300</v>
      </c>
      <c r="U18" s="25">
        <v>406000</v>
      </c>
      <c r="V18" s="25">
        <v>3000</v>
      </c>
      <c r="W18" s="25">
        <v>0</v>
      </c>
      <c r="X18" s="25">
        <v>70000</v>
      </c>
      <c r="Y18" s="25">
        <v>3900</v>
      </c>
      <c r="Z18" s="26">
        <v>750</v>
      </c>
      <c r="AA18" s="65">
        <f>SUM(T18:Z18)</f>
        <v>607950</v>
      </c>
      <c r="AB18" s="73">
        <f>SUM(AA18/AK18)</f>
        <v>0.4333242337263746</v>
      </c>
      <c r="AC18" s="65">
        <f>SUM(AA18/E18)</f>
        <v>187.06153846153848</v>
      </c>
      <c r="AD18" s="77">
        <v>17500</v>
      </c>
      <c r="AE18" s="77">
        <v>49400</v>
      </c>
      <c r="AF18" s="77">
        <v>26700</v>
      </c>
      <c r="AG18" s="76">
        <v>61600</v>
      </c>
      <c r="AH18" s="77">
        <v>44600</v>
      </c>
      <c r="AI18" s="77">
        <f>SUM(AD18:AH18)</f>
        <v>199800</v>
      </c>
      <c r="AJ18" s="73">
        <f>SUM(AI18/AK18)</f>
        <v>0.14241003684271675</v>
      </c>
      <c r="AK18" s="76">
        <v>1402991</v>
      </c>
      <c r="AL18" s="92">
        <v>127337</v>
      </c>
      <c r="AM18" s="102">
        <f>SUM(U18/AK18)</f>
        <v>0.2893817565472622</v>
      </c>
      <c r="AN18" s="77">
        <f>SUM(AK18/E18)</f>
        <v>431.68953846153846</v>
      </c>
      <c r="AO18" s="77">
        <v>65542030</v>
      </c>
      <c r="AP18" s="77">
        <f>SUM(AO18/E18)</f>
        <v>20166.778461538463</v>
      </c>
      <c r="AQ18" s="102">
        <f>SUM(AK18/AO18)</f>
        <v>0.021405974151243103</v>
      </c>
      <c r="AR18" s="24">
        <v>5300</v>
      </c>
      <c r="AS18" s="24">
        <v>420000</v>
      </c>
      <c r="AT18" s="32">
        <v>2900</v>
      </c>
      <c r="AU18" s="24">
        <v>189000</v>
      </c>
      <c r="AV18" s="87">
        <f>SUM(AS18/E18)</f>
        <v>129.23076923076923</v>
      </c>
      <c r="AW18" s="25">
        <v>914</v>
      </c>
      <c r="AX18" s="25">
        <v>114000</v>
      </c>
      <c r="BA18" s="24">
        <v>9</v>
      </c>
      <c r="BB18" s="26">
        <v>2509</v>
      </c>
      <c r="BC18" s="25">
        <v>9</v>
      </c>
      <c r="BD18" s="25">
        <v>2509</v>
      </c>
      <c r="BE18" s="24">
        <f>SUM(BD18/(E18/1000))</f>
        <v>772</v>
      </c>
      <c r="BF18" s="25">
        <v>42000</v>
      </c>
      <c r="BG18" s="25">
        <v>631442</v>
      </c>
      <c r="BH18" s="25">
        <v>19000</v>
      </c>
      <c r="BI18" s="25">
        <v>259180</v>
      </c>
      <c r="BL18" s="24">
        <v>16207</v>
      </c>
      <c r="BM18" s="25">
        <v>183542</v>
      </c>
      <c r="BN18" s="25">
        <v>0</v>
      </c>
      <c r="BO18" s="25">
        <v>0</v>
      </c>
      <c r="BP18" s="25">
        <v>0</v>
      </c>
      <c r="BQ18" s="25">
        <v>0</v>
      </c>
      <c r="BR18" s="25">
        <v>0</v>
      </c>
      <c r="BS18" s="26">
        <v>0</v>
      </c>
      <c r="BT18" s="25">
        <v>7</v>
      </c>
      <c r="BU18" s="25">
        <v>25</v>
      </c>
      <c r="BV18" s="25">
        <v>7</v>
      </c>
      <c r="BW18" s="25">
        <v>8</v>
      </c>
      <c r="BX18" s="25">
        <v>196</v>
      </c>
      <c r="BY18" s="25">
        <v>679</v>
      </c>
      <c r="BZ18" s="25">
        <v>5</v>
      </c>
      <c r="CA18" s="25">
        <v>19</v>
      </c>
      <c r="CB18" s="25">
        <v>0</v>
      </c>
      <c r="CC18" s="25">
        <v>0</v>
      </c>
      <c r="CD18" s="25">
        <v>65000</v>
      </c>
      <c r="CE18" s="83">
        <f>SUM(CD18/E18)</f>
        <v>20</v>
      </c>
      <c r="CF18" s="25">
        <v>25000</v>
      </c>
      <c r="CG18" s="83">
        <f>SUM(CF18/E18)</f>
        <v>7.6923076923076925</v>
      </c>
      <c r="CH18" s="24">
        <v>1700</v>
      </c>
      <c r="CI18" s="25">
        <v>3480</v>
      </c>
      <c r="CJ18" s="26">
        <f>SUM(CH18:CI18)</f>
        <v>5180</v>
      </c>
      <c r="CK18" s="25">
        <v>952</v>
      </c>
      <c r="CL18" s="25">
        <v>2755</v>
      </c>
      <c r="CM18" s="25">
        <f>SUM(CK18:CL18)</f>
        <v>3707</v>
      </c>
      <c r="CN18" s="83">
        <f>SUM(CM18/E18)</f>
        <v>1.1406153846153846</v>
      </c>
      <c r="CO18" s="83">
        <f>SUM(CJ18/CM18)</f>
        <v>1.3973563528459672</v>
      </c>
      <c r="CP18" s="107">
        <f>SUM(CM18/(CD18/1000))</f>
        <v>57.03076923076923</v>
      </c>
      <c r="CQ18" s="24">
        <v>95</v>
      </c>
      <c r="CR18" s="32">
        <v>1200</v>
      </c>
      <c r="CS18" s="24">
        <v>95</v>
      </c>
      <c r="CT18" s="24">
        <v>7000</v>
      </c>
      <c r="CU18" s="24">
        <f>SUM(CT18*52)</f>
        <v>364000</v>
      </c>
      <c r="CV18" s="87">
        <f>SUM(CU18/E18)</f>
        <v>112</v>
      </c>
      <c r="CW18" s="24">
        <v>225</v>
      </c>
      <c r="CX18" s="24">
        <f>SUM(CW18*52)</f>
        <v>11700</v>
      </c>
      <c r="CY18" s="110">
        <f>SUM(CX18/E18)</f>
        <v>3.6</v>
      </c>
    </row>
    <row r="19" spans="1:103" ht="9" customHeight="1">
      <c r="A19" s="5" t="s">
        <v>158</v>
      </c>
      <c r="B19" s="12">
        <v>127741</v>
      </c>
      <c r="E19" s="32">
        <v>9560</v>
      </c>
      <c r="F19" s="37">
        <v>2</v>
      </c>
      <c r="G19" s="45">
        <v>17.75</v>
      </c>
      <c r="H19" s="45">
        <v>30.42</v>
      </c>
      <c r="I19" s="45">
        <v>0</v>
      </c>
      <c r="J19" s="45">
        <v>38.44</v>
      </c>
      <c r="K19" s="46">
        <v>86.61</v>
      </c>
      <c r="L19" s="53">
        <f>SUM(G19/(E19/1000))</f>
        <v>1.856694560669456</v>
      </c>
      <c r="M19" s="54">
        <f>SUM(K19/(E19/1000))</f>
        <v>9.059623430962343</v>
      </c>
      <c r="N19" s="65">
        <v>725423</v>
      </c>
      <c r="O19" s="65">
        <v>863584</v>
      </c>
      <c r="P19" s="65">
        <v>74347</v>
      </c>
      <c r="Q19" s="66">
        <f>SUM(N19:P19)</f>
        <v>1663354</v>
      </c>
      <c r="R19" s="73">
        <f>SUM(Q19/AK19)</f>
        <v>0.4747995875860195</v>
      </c>
      <c r="S19" s="66">
        <f>SUM(Q19/E19)</f>
        <v>173.9910041841004</v>
      </c>
      <c r="T19" s="25">
        <v>415121</v>
      </c>
      <c r="U19" s="25">
        <v>554770</v>
      </c>
      <c r="V19" s="25">
        <v>43440</v>
      </c>
      <c r="W19" s="25">
        <v>33389</v>
      </c>
      <c r="X19" s="25">
        <v>172779</v>
      </c>
      <c r="Y19" s="25">
        <v>28613</v>
      </c>
      <c r="Z19" s="26">
        <v>920</v>
      </c>
      <c r="AA19" s="65">
        <f>SUM(T19:Z19)</f>
        <v>1249032</v>
      </c>
      <c r="AB19" s="73">
        <f>SUM(AA19/AK19)</f>
        <v>0.35653257122761667</v>
      </c>
      <c r="AC19" s="65">
        <f>SUM(AA19/E19)</f>
        <v>130.65188284518828</v>
      </c>
      <c r="AD19" s="77">
        <v>26944</v>
      </c>
      <c r="AE19" s="77">
        <v>37456</v>
      </c>
      <c r="AF19" s="77">
        <v>228204</v>
      </c>
      <c r="AG19" s="76">
        <v>180903</v>
      </c>
      <c r="AH19" s="77">
        <v>117383</v>
      </c>
      <c r="AI19" s="77">
        <f>SUM(AD19:AH19)</f>
        <v>590890</v>
      </c>
      <c r="AJ19" s="73">
        <f>SUM(AI19/AK19)</f>
        <v>0.16866784118636385</v>
      </c>
      <c r="AK19" s="76">
        <v>3503276</v>
      </c>
      <c r="AL19" s="92">
        <v>349583</v>
      </c>
      <c r="AM19" s="102">
        <f>SUM(U19/AK19)</f>
        <v>0.15835749167350788</v>
      </c>
      <c r="AN19" s="77">
        <f>SUM(AK19/E19)</f>
        <v>366.4514644351464</v>
      </c>
      <c r="AO19" s="77">
        <v>89108557</v>
      </c>
      <c r="AP19" s="77">
        <f>SUM(AO19/E19)</f>
        <v>9320.978765690377</v>
      </c>
      <c r="AQ19" s="102">
        <f>SUM(AK19/AO19)</f>
        <v>0.03931469791391639</v>
      </c>
      <c r="AR19" s="24">
        <v>17808</v>
      </c>
      <c r="AS19" s="24">
        <v>661789</v>
      </c>
      <c r="AT19" s="32">
        <v>12814</v>
      </c>
      <c r="AU19" s="24">
        <v>491984</v>
      </c>
      <c r="AV19" s="87">
        <f>SUM(AS19/E19)</f>
        <v>69.22479079497909</v>
      </c>
      <c r="AW19" s="25">
        <v>9308</v>
      </c>
      <c r="AX19" s="25">
        <v>320264</v>
      </c>
      <c r="AY19" s="25">
        <v>3072</v>
      </c>
      <c r="AZ19" s="25">
        <v>211374</v>
      </c>
      <c r="BA19" s="24">
        <v>10</v>
      </c>
      <c r="BB19" s="26">
        <v>3136</v>
      </c>
      <c r="BC19" s="25">
        <v>10</v>
      </c>
      <c r="BD19" s="25">
        <v>3095</v>
      </c>
      <c r="BE19" s="24">
        <f>SUM(BD19/(E19/1000))</f>
        <v>323.74476987447696</v>
      </c>
      <c r="BF19" s="25">
        <v>40925</v>
      </c>
      <c r="BG19" s="25">
        <v>1043959</v>
      </c>
      <c r="BH19" s="25">
        <v>3829</v>
      </c>
      <c r="BI19" s="25">
        <v>62637</v>
      </c>
      <c r="BJ19" s="25">
        <v>46</v>
      </c>
      <c r="BK19" s="26">
        <v>3012</v>
      </c>
      <c r="BL19" s="24">
        <v>202</v>
      </c>
      <c r="BM19" s="25">
        <v>46689</v>
      </c>
      <c r="BN19" s="25">
        <v>109</v>
      </c>
      <c r="BO19" s="25">
        <v>18602</v>
      </c>
      <c r="BP19" s="25">
        <v>551</v>
      </c>
      <c r="BQ19" s="25">
        <v>33333</v>
      </c>
      <c r="BR19" s="25">
        <v>463</v>
      </c>
      <c r="BS19" s="26">
        <v>27969</v>
      </c>
      <c r="BT19" s="25">
        <v>583</v>
      </c>
      <c r="BU19" s="25">
        <v>5252</v>
      </c>
      <c r="BV19" s="25">
        <v>513</v>
      </c>
      <c r="BW19" s="25">
        <v>4201</v>
      </c>
      <c r="BX19" s="25">
        <v>344</v>
      </c>
      <c r="BY19" s="25">
        <v>1365</v>
      </c>
      <c r="BZ19" s="25">
        <v>250</v>
      </c>
      <c r="CA19" s="25">
        <v>1000</v>
      </c>
      <c r="CB19" s="25">
        <v>70</v>
      </c>
      <c r="CC19" s="25">
        <v>6156</v>
      </c>
      <c r="CD19" s="25">
        <v>215253</v>
      </c>
      <c r="CE19" s="83">
        <f>SUM(CD19/E19)</f>
        <v>22.516004184100417</v>
      </c>
      <c r="CF19" s="25">
        <v>25613</v>
      </c>
      <c r="CG19" s="83">
        <f>SUM(CF19/E19)</f>
        <v>2.6791841004184103</v>
      </c>
      <c r="CH19" s="24">
        <v>6431</v>
      </c>
      <c r="CI19" s="25">
        <v>9242</v>
      </c>
      <c r="CJ19" s="26">
        <f>SUM(CH19:CI19)</f>
        <v>15673</v>
      </c>
      <c r="CK19" s="25">
        <v>3369</v>
      </c>
      <c r="CL19" s="25">
        <v>4651</v>
      </c>
      <c r="CM19" s="25">
        <f>SUM(CK19:CL19)</f>
        <v>8020</v>
      </c>
      <c r="CN19" s="83">
        <f>SUM(CM19/E19)</f>
        <v>0.8389121338912134</v>
      </c>
      <c r="CO19" s="83">
        <f>SUM(CJ19/CM19)</f>
        <v>1.9542394014962594</v>
      </c>
      <c r="CP19" s="107">
        <f>SUM(CM19/(CD19/1000))</f>
        <v>37.25848187946277</v>
      </c>
      <c r="CQ19" s="24">
        <v>439</v>
      </c>
      <c r="CR19" s="32">
        <v>9552</v>
      </c>
      <c r="CS19" s="24">
        <v>97</v>
      </c>
      <c r="CT19" s="24">
        <v>16406</v>
      </c>
      <c r="CU19" s="24">
        <f>SUM(CT19*52)</f>
        <v>853112</v>
      </c>
      <c r="CV19" s="87">
        <f>SUM(CU19/E19)</f>
        <v>89.2376569037657</v>
      </c>
      <c r="CW19" s="24">
        <v>947</v>
      </c>
      <c r="CX19" s="24">
        <f>SUM(CW19*52)</f>
        <v>49244</v>
      </c>
      <c r="CY19" s="110">
        <f>SUM(CX19/E19)</f>
        <v>5.151046025104603</v>
      </c>
    </row>
    <row r="20" ht="9" customHeight="1">
      <c r="A20" s="6" t="s">
        <v>133</v>
      </c>
    </row>
    <row r="21" spans="1:103" ht="9" customHeight="1">
      <c r="A21" s="5" t="s">
        <v>159</v>
      </c>
      <c r="B21" s="12">
        <v>126182</v>
      </c>
      <c r="E21" s="32">
        <v>2280</v>
      </c>
      <c r="F21" s="37">
        <v>0</v>
      </c>
      <c r="G21" s="45">
        <v>6</v>
      </c>
      <c r="H21" s="45">
        <v>3</v>
      </c>
      <c r="I21" s="45">
        <v>0</v>
      </c>
      <c r="J21" s="45">
        <v>6.41</v>
      </c>
      <c r="K21" s="46">
        <v>15.41</v>
      </c>
      <c r="L21" s="53">
        <f>SUM(G21/(E21/1000))</f>
        <v>2.6315789473684212</v>
      </c>
      <c r="M21" s="54">
        <f>SUM(K21/(E21/1000))</f>
        <v>6.758771929824562</v>
      </c>
      <c r="N21" s="65">
        <v>186076</v>
      </c>
      <c r="O21" s="65">
        <v>85224</v>
      </c>
      <c r="P21" s="65">
        <v>58212</v>
      </c>
      <c r="Q21" s="66">
        <f>SUM(N21:P21)</f>
        <v>329512</v>
      </c>
      <c r="R21" s="73">
        <f>SUM(Q21/AK21)</f>
        <v>0.5512391136330939</v>
      </c>
      <c r="S21" s="66">
        <f>SUM(Q21/E21)</f>
        <v>144.52280701754387</v>
      </c>
      <c r="T21" s="25">
        <v>54796</v>
      </c>
      <c r="U21" s="25">
        <v>84715</v>
      </c>
      <c r="V21" s="25">
        <v>16540</v>
      </c>
      <c r="W21" s="25">
        <v>16560</v>
      </c>
      <c r="X21" s="25">
        <v>0</v>
      </c>
      <c r="Y21" s="25">
        <v>0</v>
      </c>
      <c r="Z21" s="26">
        <v>0</v>
      </c>
      <c r="AA21" s="65">
        <f>SUM(T21:Z21)</f>
        <v>172611</v>
      </c>
      <c r="AB21" s="73">
        <f>SUM(AA21/AK21)</f>
        <v>0.288760150292924</v>
      </c>
      <c r="AC21" s="65">
        <f>SUM(AA21/E21)</f>
        <v>75.70657894736843</v>
      </c>
      <c r="AD21" s="77">
        <v>4311</v>
      </c>
      <c r="AE21" s="77">
        <v>25063</v>
      </c>
      <c r="AF21" s="77">
        <v>2496</v>
      </c>
      <c r="AG21" s="76">
        <v>60418</v>
      </c>
      <c r="AH21" s="77">
        <v>3355</v>
      </c>
      <c r="AI21" s="77">
        <f>SUM(AD21:AH21)</f>
        <v>95643</v>
      </c>
      <c r="AJ21" s="73">
        <f>SUM(AI21/AK21)</f>
        <v>0.16000073607398213</v>
      </c>
      <c r="AK21" s="76">
        <v>597766</v>
      </c>
      <c r="AL21" s="92">
        <v>0</v>
      </c>
      <c r="AM21" s="102">
        <f>SUM(U21/AK21)</f>
        <v>0.14171933499061506</v>
      </c>
      <c r="AN21" s="77">
        <f>SUM(AK21/E21)</f>
        <v>262.1780701754386</v>
      </c>
      <c r="AO21" s="77">
        <v>18270590</v>
      </c>
      <c r="AP21" s="77">
        <f>SUM(AO21/E21)</f>
        <v>8013.416666666667</v>
      </c>
      <c r="AQ21" s="102">
        <f>SUM(AK21/AO21)</f>
        <v>0.032717388984154314</v>
      </c>
      <c r="AR21" s="24">
        <v>1679</v>
      </c>
      <c r="AS21" s="24">
        <v>154630</v>
      </c>
      <c r="AT21" s="32">
        <v>1493</v>
      </c>
      <c r="AU21" s="24">
        <v>126120</v>
      </c>
      <c r="AV21" s="87">
        <f>SUM(AS21/E21)</f>
        <v>67.8201754385965</v>
      </c>
      <c r="AW21" s="25">
        <v>24704</v>
      </c>
      <c r="AX21" s="25">
        <v>468580</v>
      </c>
      <c r="AY21" s="25">
        <v>24704</v>
      </c>
      <c r="AZ21" s="25">
        <v>468580</v>
      </c>
      <c r="BA21" s="24">
        <v>18</v>
      </c>
      <c r="BB21" s="26">
        <v>1001</v>
      </c>
      <c r="BC21" s="25">
        <v>18</v>
      </c>
      <c r="BD21" s="25">
        <v>1001</v>
      </c>
      <c r="BE21" s="24">
        <f>SUM(BD21/(E21/1000))</f>
        <v>439.0350877192983</v>
      </c>
      <c r="BF21" s="25">
        <v>14286</v>
      </c>
      <c r="BG21" s="25">
        <v>641568</v>
      </c>
      <c r="BH21" s="25">
        <v>14286</v>
      </c>
      <c r="BI21" s="25">
        <v>641568</v>
      </c>
      <c r="BJ21" s="25">
        <v>0</v>
      </c>
      <c r="BK21" s="26">
        <v>60</v>
      </c>
      <c r="BL21" s="24">
        <v>31</v>
      </c>
      <c r="BM21" s="25">
        <v>1213</v>
      </c>
      <c r="BN21" s="25">
        <v>0</v>
      </c>
      <c r="BO21" s="25">
        <v>2345</v>
      </c>
      <c r="BP21" s="25">
        <v>36</v>
      </c>
      <c r="BQ21" s="25">
        <v>1592</v>
      </c>
      <c r="BR21" s="25">
        <v>36</v>
      </c>
      <c r="BS21" s="26">
        <v>1107</v>
      </c>
      <c r="BT21" s="25">
        <v>127</v>
      </c>
      <c r="BU21" s="25">
        <v>1577</v>
      </c>
      <c r="BV21" s="25">
        <v>113</v>
      </c>
      <c r="BW21" s="25">
        <v>1109</v>
      </c>
      <c r="BX21" s="25">
        <v>0</v>
      </c>
      <c r="BY21" s="25">
        <v>112</v>
      </c>
      <c r="BZ21" s="25">
        <v>0</v>
      </c>
      <c r="CA21" s="25">
        <v>96</v>
      </c>
      <c r="CB21" s="25">
        <v>0</v>
      </c>
      <c r="CC21" s="25">
        <v>0</v>
      </c>
      <c r="CD21" s="25">
        <v>52969</v>
      </c>
      <c r="CE21" s="83">
        <f>SUM(CD21/E21)</f>
        <v>23.232017543859648</v>
      </c>
      <c r="CF21" s="25">
        <v>9500</v>
      </c>
      <c r="CG21" s="83">
        <f>SUM(CF21/E21)</f>
        <v>4.166666666666667</v>
      </c>
      <c r="CH21" s="24">
        <v>5250</v>
      </c>
      <c r="CI21" s="25">
        <v>0</v>
      </c>
      <c r="CJ21" s="26">
        <f>SUM(CH21:CI21)</f>
        <v>5250</v>
      </c>
      <c r="CK21" s="25">
        <v>2804</v>
      </c>
      <c r="CL21" s="25">
        <v>0</v>
      </c>
      <c r="CM21" s="25">
        <f>SUM(CK21:CL21)</f>
        <v>2804</v>
      </c>
      <c r="CN21" s="83">
        <f>SUM(CM21/E21)</f>
        <v>1.2298245614035088</v>
      </c>
      <c r="CO21" s="83">
        <f>SUM(CJ21/CM21)</f>
        <v>1.8723252496433667</v>
      </c>
      <c r="CP21" s="107">
        <f>SUM(CM21/(CD21/1000))</f>
        <v>52.93662330797259</v>
      </c>
      <c r="CQ21" s="24">
        <v>138</v>
      </c>
      <c r="CR21" s="32">
        <v>2126</v>
      </c>
      <c r="CS21" s="24">
        <v>81</v>
      </c>
      <c r="CT21" s="24">
        <v>4300</v>
      </c>
      <c r="CU21" s="24">
        <f>SUM(CT21*52)</f>
        <v>223600</v>
      </c>
      <c r="CV21" s="87">
        <f>SUM(CU21/E21)</f>
        <v>98.0701754385965</v>
      </c>
      <c r="CW21" s="24">
        <v>149</v>
      </c>
      <c r="CX21" s="24">
        <f>SUM(CW21*52)</f>
        <v>7748</v>
      </c>
      <c r="CY21" s="110">
        <f>SUM(CX21/E21)</f>
        <v>3.398245614035088</v>
      </c>
    </row>
    <row r="22" spans="1:103" ht="9" customHeight="1">
      <c r="A22" s="5" t="s">
        <v>160</v>
      </c>
      <c r="B22" s="12">
        <v>127556</v>
      </c>
      <c r="E22" s="32">
        <v>4060</v>
      </c>
      <c r="F22" s="37">
        <v>0</v>
      </c>
      <c r="G22" s="45">
        <v>6.75</v>
      </c>
      <c r="H22" s="45">
        <v>9</v>
      </c>
      <c r="I22" s="45">
        <v>0</v>
      </c>
      <c r="J22" s="45">
        <v>14</v>
      </c>
      <c r="K22" s="46">
        <v>29.75</v>
      </c>
      <c r="L22" s="53">
        <f>SUM(G22/(E22/1000))</f>
        <v>1.66256157635468</v>
      </c>
      <c r="M22" s="54">
        <f>SUM(K22/(E22/1000))</f>
        <v>7.3275862068965525</v>
      </c>
      <c r="N22" s="65">
        <v>269735</v>
      </c>
      <c r="O22" s="65">
        <v>220968</v>
      </c>
      <c r="P22" s="65">
        <v>55500</v>
      </c>
      <c r="Q22" s="66">
        <f>SUM(N22:P22)</f>
        <v>546203</v>
      </c>
      <c r="R22" s="73">
        <f>SUM(Q22/AK22)</f>
        <v>0.5754217664571618</v>
      </c>
      <c r="S22" s="66">
        <f>SUM(Q22/E22)</f>
        <v>134.53275862068966</v>
      </c>
      <c r="T22" s="25">
        <v>100077</v>
      </c>
      <c r="U22" s="25">
        <v>120317</v>
      </c>
      <c r="V22" s="25">
        <v>30964</v>
      </c>
      <c r="W22" s="25">
        <v>12811</v>
      </c>
      <c r="X22" s="25">
        <v>21467</v>
      </c>
      <c r="Y22" s="25">
        <v>7138</v>
      </c>
      <c r="Z22" s="26">
        <v>0</v>
      </c>
      <c r="AA22" s="65">
        <f>SUM(T22:Z22)</f>
        <v>292774</v>
      </c>
      <c r="AB22" s="73">
        <f>SUM(AA22/AK22)</f>
        <v>0.30843575054096933</v>
      </c>
      <c r="AC22" s="65">
        <f>SUM(AA22/E22)</f>
        <v>72.11182266009853</v>
      </c>
      <c r="AD22" s="77">
        <v>6964</v>
      </c>
      <c r="AE22" s="77">
        <v>14796</v>
      </c>
      <c r="AF22" s="77">
        <v>11766</v>
      </c>
      <c r="AG22" s="76">
        <v>59719</v>
      </c>
      <c r="AH22" s="77">
        <v>17000</v>
      </c>
      <c r="AI22" s="77">
        <f>SUM(AD22:AH22)</f>
        <v>110245</v>
      </c>
      <c r="AJ22" s="73">
        <f>SUM(AI22/AK22)</f>
        <v>0.1161424830018689</v>
      </c>
      <c r="AK22" s="76">
        <v>949222</v>
      </c>
      <c r="AL22" s="92">
        <v>101240</v>
      </c>
      <c r="AM22" s="102">
        <f>SUM(U22/AK22)</f>
        <v>0.12675327794762448</v>
      </c>
      <c r="AN22" s="77">
        <f>SUM(AK22/E22)</f>
        <v>233.79852216748768</v>
      </c>
      <c r="AO22" s="77">
        <v>24095357</v>
      </c>
      <c r="AP22" s="77">
        <f>SUM(AO22/E22)</f>
        <v>5934.816995073892</v>
      </c>
      <c r="AQ22" s="102">
        <f>SUM(AK22/AO22)</f>
        <v>0.039394394530033315</v>
      </c>
      <c r="AR22" s="24">
        <v>5974</v>
      </c>
      <c r="AS22" s="24">
        <v>186048</v>
      </c>
      <c r="AT22" s="32">
        <v>3879</v>
      </c>
      <c r="AU22" s="24">
        <v>137762</v>
      </c>
      <c r="AV22" s="87">
        <f>SUM(AS22/E22)</f>
        <v>45.82463054187192</v>
      </c>
      <c r="AW22" s="25">
        <v>11359</v>
      </c>
      <c r="AX22" s="25">
        <v>142615</v>
      </c>
      <c r="BB22" s="26">
        <v>1054</v>
      </c>
      <c r="BC22" s="25">
        <v>34</v>
      </c>
      <c r="BD22" s="25">
        <v>996</v>
      </c>
      <c r="BE22" s="24">
        <f>SUM(BD22/(E22/1000))</f>
        <v>245.320197044335</v>
      </c>
      <c r="BF22" s="25">
        <v>36094</v>
      </c>
      <c r="BG22" s="25">
        <v>719334</v>
      </c>
      <c r="BJ22" s="25">
        <v>0</v>
      </c>
      <c r="BK22" s="26">
        <v>72</v>
      </c>
      <c r="BL22" s="24">
        <v>886</v>
      </c>
      <c r="BM22" s="25">
        <v>9233</v>
      </c>
      <c r="BN22" s="25">
        <v>0</v>
      </c>
      <c r="BO22" s="25">
        <v>0</v>
      </c>
      <c r="BP22" s="25">
        <v>105</v>
      </c>
      <c r="BQ22" s="25">
        <v>2624</v>
      </c>
      <c r="BT22" s="25">
        <v>161</v>
      </c>
      <c r="BU22" s="25">
        <v>1949</v>
      </c>
      <c r="BX22" s="25">
        <v>167</v>
      </c>
      <c r="BY22" s="25">
        <v>538</v>
      </c>
      <c r="CB22" s="25">
        <v>601</v>
      </c>
      <c r="CC22" s="25">
        <v>19874</v>
      </c>
      <c r="CD22" s="25">
        <v>26615</v>
      </c>
      <c r="CE22" s="83">
        <f>SUM(CD22/E22)</f>
        <v>6.555418719211823</v>
      </c>
      <c r="CF22" s="25">
        <v>5963</v>
      </c>
      <c r="CG22" s="83">
        <f>SUM(CF22/E22)</f>
        <v>1.4687192118226602</v>
      </c>
      <c r="CH22" s="24">
        <v>3032</v>
      </c>
      <c r="CI22" s="25">
        <v>2028</v>
      </c>
      <c r="CJ22" s="26">
        <f>SUM(CH22:CI22)</f>
        <v>5060</v>
      </c>
      <c r="CK22" s="25">
        <v>1231</v>
      </c>
      <c r="CL22" s="25">
        <v>3339</v>
      </c>
      <c r="CM22" s="25">
        <f>SUM(CK22:CL22)</f>
        <v>4570</v>
      </c>
      <c r="CN22" s="83">
        <f>SUM(CM22/E22)</f>
        <v>1.125615763546798</v>
      </c>
      <c r="CO22" s="83">
        <f>SUM(CJ22/CM22)</f>
        <v>1.1072210065645514</v>
      </c>
      <c r="CP22" s="107">
        <f>SUM(CM22/(CD22/1000))</f>
        <v>171.70768363704678</v>
      </c>
      <c r="CQ22" s="24">
        <v>74</v>
      </c>
      <c r="CR22" s="32">
        <v>1431</v>
      </c>
      <c r="CS22" s="24">
        <v>93</v>
      </c>
      <c r="CT22" s="24">
        <v>17613</v>
      </c>
      <c r="CU22" s="24">
        <f>SUM(CT22*52)</f>
        <v>915876</v>
      </c>
      <c r="CV22" s="87">
        <f>SUM(CU22/E22)</f>
        <v>225.58522167487683</v>
      </c>
      <c r="CW22" s="24">
        <v>190</v>
      </c>
      <c r="CX22" s="24">
        <f>SUM(CW22*52)</f>
        <v>9880</v>
      </c>
      <c r="CY22" s="110">
        <f>SUM(CX22/E22)</f>
        <v>2.4334975369458127</v>
      </c>
    </row>
    <row r="23" spans="1:95" ht="9" customHeight="1">
      <c r="A23" s="5" t="s">
        <v>161</v>
      </c>
      <c r="B23" s="12">
        <v>127565</v>
      </c>
      <c r="F23" s="37" t="s">
        <v>132</v>
      </c>
      <c r="N23" s="65" t="s">
        <v>132</v>
      </c>
      <c r="T23" s="25" t="s">
        <v>132</v>
      </c>
      <c r="AD23" s="77" t="s">
        <v>132</v>
      </c>
      <c r="AK23" s="76" t="s">
        <v>132</v>
      </c>
      <c r="AO23" s="77" t="s">
        <v>134</v>
      </c>
      <c r="AP23" s="77" t="s">
        <v>134</v>
      </c>
      <c r="AQ23" s="102" t="s">
        <v>134</v>
      </c>
      <c r="AR23" s="24" t="s">
        <v>132</v>
      </c>
      <c r="BA23" s="24" t="s">
        <v>132</v>
      </c>
      <c r="BL23" s="24" t="s">
        <v>132</v>
      </c>
      <c r="BX23" s="25" t="s">
        <v>132</v>
      </c>
      <c r="CH23" s="24" t="s">
        <v>132</v>
      </c>
      <c r="CQ23" s="24" t="s">
        <v>132</v>
      </c>
    </row>
    <row r="24" spans="1:103" ht="9" customHeight="1">
      <c r="A24" s="5" t="s">
        <v>162</v>
      </c>
      <c r="B24" s="12">
        <v>128391</v>
      </c>
      <c r="E24" s="32">
        <v>2220</v>
      </c>
      <c r="F24" s="37">
        <v>0</v>
      </c>
      <c r="G24" s="45">
        <v>7</v>
      </c>
      <c r="H24" s="45">
        <v>2</v>
      </c>
      <c r="I24" s="45">
        <v>0</v>
      </c>
      <c r="J24" s="45">
        <v>8.16</v>
      </c>
      <c r="K24" s="46">
        <v>17.16</v>
      </c>
      <c r="L24" s="53">
        <f>SUM(G24/(E24/1000))</f>
        <v>3.153153153153153</v>
      </c>
      <c r="M24" s="54">
        <f>SUM(K24/(E24/1000))</f>
        <v>7.729729729729729</v>
      </c>
      <c r="N24" s="65">
        <v>208717</v>
      </c>
      <c r="O24" s="65">
        <v>68376</v>
      </c>
      <c r="P24" s="65">
        <v>30408</v>
      </c>
      <c r="Q24" s="66">
        <f>SUM(N24:P24)</f>
        <v>307501</v>
      </c>
      <c r="R24" s="73">
        <f>SUM(Q24/AK24)</f>
        <v>0.5803559127223039</v>
      </c>
      <c r="S24" s="66">
        <f>SUM(Q24/E24)</f>
        <v>138.51396396396396</v>
      </c>
      <c r="T24" s="25">
        <v>55789</v>
      </c>
      <c r="U24" s="25">
        <v>63214</v>
      </c>
      <c r="V24" s="25">
        <v>27093</v>
      </c>
      <c r="W24" s="25">
        <v>11825</v>
      </c>
      <c r="X24" s="25">
        <v>20625</v>
      </c>
      <c r="Y24" s="25">
        <v>3313</v>
      </c>
      <c r="Z24" s="26">
        <v>0</v>
      </c>
      <c r="AA24" s="65">
        <f>SUM(T24:Z24)</f>
        <v>181859</v>
      </c>
      <c r="AB24" s="73">
        <f>SUM(AA24/AK24)</f>
        <v>0.3432279762724852</v>
      </c>
      <c r="AC24" s="65">
        <f>SUM(AA24/E24)</f>
        <v>81.91846846846848</v>
      </c>
      <c r="AD24" s="77">
        <v>402</v>
      </c>
      <c r="AE24" s="77">
        <v>1354</v>
      </c>
      <c r="AF24" s="77">
        <v>14340</v>
      </c>
      <c r="AG24" s="76">
        <v>12600</v>
      </c>
      <c r="AH24" s="77">
        <v>11793</v>
      </c>
      <c r="AI24" s="77">
        <f>SUM(AD24:AH24)</f>
        <v>40489</v>
      </c>
      <c r="AJ24" s="73">
        <f>SUM(AI24/AK24)</f>
        <v>0.07641611100521092</v>
      </c>
      <c r="AK24" s="76">
        <v>529849</v>
      </c>
      <c r="AL24" s="92">
        <v>49747</v>
      </c>
      <c r="AM24" s="102">
        <f>SUM(U24/AK24)</f>
        <v>0.11930568897931297</v>
      </c>
      <c r="AN24" s="77">
        <f>SUM(AK24/E24)</f>
        <v>238.6707207207207</v>
      </c>
      <c r="AO24" s="77">
        <v>16103394</v>
      </c>
      <c r="AP24" s="77">
        <f>SUM(AO24/E24)</f>
        <v>7253.781081081081</v>
      </c>
      <c r="AQ24" s="102">
        <f>SUM(AK24/AO24)</f>
        <v>0.032902939591492326</v>
      </c>
      <c r="AR24" s="24">
        <v>2005</v>
      </c>
      <c r="AS24" s="24">
        <v>117173</v>
      </c>
      <c r="AT24" s="32">
        <v>1637</v>
      </c>
      <c r="AU24" s="24">
        <v>104322</v>
      </c>
      <c r="AV24" s="87">
        <f>SUM(AS24/E24)</f>
        <v>52.78063063063063</v>
      </c>
      <c r="AW24" s="25">
        <v>14268</v>
      </c>
      <c r="AX24" s="25">
        <v>317319</v>
      </c>
      <c r="AY24" s="25">
        <v>3234</v>
      </c>
      <c r="AZ24" s="25">
        <v>46527</v>
      </c>
      <c r="BA24" s="24">
        <v>7</v>
      </c>
      <c r="BB24" s="26">
        <v>759</v>
      </c>
      <c r="BC24" s="25">
        <v>5</v>
      </c>
      <c r="BD24" s="25">
        <v>594</v>
      </c>
      <c r="BE24" s="24">
        <f>SUM(BD24/(E24/1000))</f>
        <v>267.56756756756755</v>
      </c>
      <c r="BF24" s="25">
        <v>23977</v>
      </c>
      <c r="BG24" s="25">
        <v>1065484</v>
      </c>
      <c r="BJ24" s="25">
        <v>0</v>
      </c>
      <c r="BK24" s="26">
        <v>228</v>
      </c>
      <c r="BL24" s="24">
        <v>0</v>
      </c>
      <c r="BM24" s="25">
        <v>0</v>
      </c>
      <c r="BN24" s="25">
        <v>0</v>
      </c>
      <c r="BO24" s="25">
        <v>0</v>
      </c>
      <c r="BP24" s="25">
        <v>0</v>
      </c>
      <c r="BQ24" s="25">
        <v>3057</v>
      </c>
      <c r="BR24" s="25">
        <v>0</v>
      </c>
      <c r="BS24" s="26">
        <v>2851</v>
      </c>
      <c r="BT24" s="25">
        <v>200</v>
      </c>
      <c r="BU24" s="25">
        <v>1320</v>
      </c>
      <c r="BV24" s="25">
        <v>128</v>
      </c>
      <c r="BW24" s="25">
        <v>1068</v>
      </c>
      <c r="BX24" s="25">
        <v>0</v>
      </c>
      <c r="BY24" s="25">
        <v>0</v>
      </c>
      <c r="BZ24" s="25">
        <v>1</v>
      </c>
      <c r="CA24" s="25">
        <v>9</v>
      </c>
      <c r="CB24" s="25">
        <v>0</v>
      </c>
      <c r="CC24" s="25">
        <v>0</v>
      </c>
      <c r="CD24" s="25">
        <v>41490</v>
      </c>
      <c r="CE24" s="83">
        <f>SUM(CD24/E24)</f>
        <v>18.68918918918919</v>
      </c>
      <c r="CF24" s="25">
        <v>16435</v>
      </c>
      <c r="CG24" s="83">
        <f>SUM(CF24/E24)</f>
        <v>7.403153153153153</v>
      </c>
      <c r="CH24" s="24">
        <v>4355</v>
      </c>
      <c r="CI24" s="25">
        <v>1121</v>
      </c>
      <c r="CJ24" s="26">
        <f>SUM(CH24:CI24)</f>
        <v>5476</v>
      </c>
      <c r="CK24" s="25">
        <v>1563</v>
      </c>
      <c r="CL24" s="25">
        <v>825</v>
      </c>
      <c r="CM24" s="25">
        <f>SUM(CK24:CL24)</f>
        <v>2388</v>
      </c>
      <c r="CN24" s="83">
        <f>SUM(CM24/E24)</f>
        <v>1.0756756756756756</v>
      </c>
      <c r="CO24" s="83">
        <f>SUM(CJ24/CM24)</f>
        <v>2.2931323283082077</v>
      </c>
      <c r="CP24" s="107">
        <f>SUM(CM24/(CD24/1000))</f>
        <v>57.55603759942154</v>
      </c>
      <c r="CQ24" s="24">
        <v>47</v>
      </c>
      <c r="CR24" s="32">
        <v>1313</v>
      </c>
      <c r="CS24" s="24">
        <v>92</v>
      </c>
      <c r="CT24" s="24">
        <v>5426</v>
      </c>
      <c r="CU24" s="24">
        <f>SUM(CT24*52)</f>
        <v>282152</v>
      </c>
      <c r="CV24" s="87">
        <f>SUM(CU24/E24)</f>
        <v>127.0954954954955</v>
      </c>
      <c r="CW24" s="24">
        <v>550</v>
      </c>
      <c r="CX24" s="24">
        <f>SUM(CW24*52)</f>
        <v>28600</v>
      </c>
      <c r="CY24" s="110">
        <f>SUM(CX24/E24)</f>
        <v>12.882882882882884</v>
      </c>
    </row>
    <row r="25" spans="1:103" ht="9" customHeight="1">
      <c r="A25" s="5" t="s">
        <v>163</v>
      </c>
      <c r="B25" s="12">
        <v>128328</v>
      </c>
      <c r="C25" s="24">
        <v>0</v>
      </c>
      <c r="D25" s="24">
        <v>4083</v>
      </c>
      <c r="E25" s="32">
        <f>SUM(C25/3)+D25</f>
        <v>4083</v>
      </c>
      <c r="F25" s="37">
        <v>0</v>
      </c>
      <c r="G25" s="45">
        <v>16</v>
      </c>
      <c r="H25" s="45">
        <v>29</v>
      </c>
      <c r="I25" s="45">
        <v>0</v>
      </c>
      <c r="J25" s="45">
        <v>8</v>
      </c>
      <c r="K25" s="46">
        <v>53</v>
      </c>
      <c r="L25" s="53">
        <f>SUM(G25/(E25/1000))</f>
        <v>3.9186872397746755</v>
      </c>
      <c r="M25" s="54">
        <f>SUM(K25/(E25/1000))</f>
        <v>12.980651481753611</v>
      </c>
      <c r="N25" s="65">
        <v>824918</v>
      </c>
      <c r="O25" s="65">
        <v>761774</v>
      </c>
      <c r="P25" s="65">
        <v>109600</v>
      </c>
      <c r="Q25" s="66">
        <f>SUM(N25:P25)</f>
        <v>1696292</v>
      </c>
      <c r="R25" s="73">
        <f>SUM(Q25/AK25)</f>
        <v>0.6215486355032248</v>
      </c>
      <c r="S25" s="66">
        <f>SUM(Q25/E25)</f>
        <v>415.4523634582415</v>
      </c>
      <c r="T25" s="25">
        <v>393006</v>
      </c>
      <c r="U25" s="25">
        <v>423769</v>
      </c>
      <c r="V25" s="25">
        <v>36951</v>
      </c>
      <c r="W25" s="25">
        <v>1890</v>
      </c>
      <c r="X25" s="25">
        <v>4350</v>
      </c>
      <c r="Y25" s="25">
        <v>1528</v>
      </c>
      <c r="Z25" s="26">
        <v>21644</v>
      </c>
      <c r="AA25" s="65">
        <f>SUM(T25:Z25)</f>
        <v>883138</v>
      </c>
      <c r="AB25" s="73">
        <f>SUM(AA25/AK25)</f>
        <v>0.3235959486108801</v>
      </c>
      <c r="AC25" s="65">
        <f>SUM(AA25/E25)</f>
        <v>216.29635072250795</v>
      </c>
      <c r="AD25" s="77">
        <v>30000</v>
      </c>
      <c r="AE25" s="77">
        <v>3230</v>
      </c>
      <c r="AF25" s="77">
        <v>52378</v>
      </c>
      <c r="AG25" s="76">
        <v>44400</v>
      </c>
      <c r="AH25" s="77">
        <v>19700</v>
      </c>
      <c r="AI25" s="77">
        <f>SUM(AD25:AH25)</f>
        <v>149708</v>
      </c>
      <c r="AJ25" s="73">
        <f>SUM(AI25/AK25)</f>
        <v>0.054855415885895105</v>
      </c>
      <c r="AK25" s="76">
        <v>2729138</v>
      </c>
      <c r="AL25" s="92">
        <v>0</v>
      </c>
      <c r="AM25" s="102">
        <f>SUM(U25/AK25)</f>
        <v>0.15527576839280388</v>
      </c>
      <c r="AN25" s="77">
        <f>SUM(AK25/E25)</f>
        <v>668.4148910115111</v>
      </c>
      <c r="AO25" s="77">
        <v>305640147</v>
      </c>
      <c r="AP25" s="77">
        <f>SUM(AO25/E25)</f>
        <v>74856.75900073476</v>
      </c>
      <c r="AQ25" s="102">
        <f>SUM(AK25/AO25)</f>
        <v>0.008929252347205553</v>
      </c>
      <c r="AR25" s="24">
        <v>13251</v>
      </c>
      <c r="AS25" s="24">
        <v>490214</v>
      </c>
      <c r="AT25" s="32">
        <v>9215</v>
      </c>
      <c r="AU25" s="24">
        <v>366480</v>
      </c>
      <c r="AV25" s="87">
        <f>SUM(AS25/E25)</f>
        <v>120.06220915993143</v>
      </c>
      <c r="AW25" s="25">
        <v>4140</v>
      </c>
      <c r="AX25" s="25">
        <v>186366</v>
      </c>
      <c r="AY25" s="25">
        <v>4140</v>
      </c>
      <c r="AZ25" s="25">
        <v>186366</v>
      </c>
      <c r="BA25" s="24">
        <v>41</v>
      </c>
      <c r="BB25" s="26">
        <v>2643</v>
      </c>
      <c r="BC25" s="25">
        <v>41</v>
      </c>
      <c r="BD25" s="25">
        <v>2523</v>
      </c>
      <c r="BE25" s="24">
        <f>SUM(BD25/(E25/1000))</f>
        <v>617.9279941219692</v>
      </c>
      <c r="BF25" s="25">
        <v>15270</v>
      </c>
      <c r="BG25" s="25">
        <v>604220</v>
      </c>
      <c r="BH25" s="25">
        <v>14981</v>
      </c>
      <c r="BI25" s="25">
        <v>586142</v>
      </c>
      <c r="BJ25" s="25">
        <v>40</v>
      </c>
      <c r="BK25" s="26">
        <v>1215</v>
      </c>
      <c r="BL25" s="24">
        <v>95</v>
      </c>
      <c r="BM25" s="25">
        <v>2400</v>
      </c>
      <c r="BN25" s="25">
        <v>0</v>
      </c>
      <c r="BO25" s="25">
        <v>0</v>
      </c>
      <c r="BP25" s="25">
        <v>70</v>
      </c>
      <c r="BQ25" s="25">
        <v>4854</v>
      </c>
      <c r="BR25" s="25">
        <v>70</v>
      </c>
      <c r="BS25" s="26">
        <v>4854</v>
      </c>
      <c r="BT25" s="25">
        <v>0</v>
      </c>
      <c r="BU25" s="25">
        <v>0</v>
      </c>
      <c r="BV25" s="25">
        <v>0</v>
      </c>
      <c r="BW25" s="25">
        <v>0</v>
      </c>
      <c r="BX25" s="25">
        <v>25</v>
      </c>
      <c r="BY25" s="25">
        <v>119</v>
      </c>
      <c r="BZ25" s="25">
        <v>18</v>
      </c>
      <c r="CA25" s="25">
        <v>102</v>
      </c>
      <c r="CB25" s="25">
        <v>0</v>
      </c>
      <c r="CC25" s="25">
        <v>0</v>
      </c>
      <c r="CD25" s="25">
        <v>119850</v>
      </c>
      <c r="CE25" s="83">
        <f>SUM(CD25/E25)</f>
        <v>29.35341660543718</v>
      </c>
      <c r="CF25" s="25">
        <v>8700</v>
      </c>
      <c r="CG25" s="83">
        <f>SUM(CF25/E25)</f>
        <v>2.1307861866274798</v>
      </c>
      <c r="CH25" s="24">
        <v>3100</v>
      </c>
      <c r="CI25" s="25">
        <v>4520</v>
      </c>
      <c r="CJ25" s="26">
        <f>SUM(CH25:CI25)</f>
        <v>7620</v>
      </c>
      <c r="CK25" s="25">
        <v>1730</v>
      </c>
      <c r="CL25" s="25">
        <v>2120</v>
      </c>
      <c r="CM25" s="25">
        <f>SUM(CK25:CL25)</f>
        <v>3850</v>
      </c>
      <c r="CN25" s="83">
        <f>SUM(CM25/E25)</f>
        <v>0.9429341170707813</v>
      </c>
      <c r="CO25" s="83">
        <f>SUM(CJ25/CM25)</f>
        <v>1.9792207792207792</v>
      </c>
      <c r="CP25" s="107">
        <f>SUM(CM25/(CD25/1000))</f>
        <v>32.123487692949524</v>
      </c>
      <c r="CQ25" s="24">
        <v>200</v>
      </c>
      <c r="CR25" s="32">
        <v>8000</v>
      </c>
      <c r="CS25" s="24">
        <v>92</v>
      </c>
      <c r="CT25" s="24">
        <v>20200</v>
      </c>
      <c r="CU25" s="24">
        <f>SUM(CT25*52)</f>
        <v>1050400</v>
      </c>
      <c r="CV25" s="87">
        <f>SUM(CU25/E25)</f>
        <v>257.2618172912074</v>
      </c>
      <c r="CW25" s="24">
        <v>681</v>
      </c>
      <c r="CX25" s="24">
        <f>SUM(CW25*52)</f>
        <v>35412</v>
      </c>
      <c r="CY25" s="110">
        <f>SUM(CX25/E25)</f>
        <v>8.6730345334313</v>
      </c>
    </row>
    <row r="26" ht="9" customHeight="1">
      <c r="A26" s="5" t="s">
        <v>135</v>
      </c>
    </row>
    <row r="27" spans="1:103" ht="9" customHeight="1">
      <c r="A27" s="5" t="s">
        <v>164</v>
      </c>
      <c r="B27" s="12">
        <v>126289</v>
      </c>
      <c r="E27" s="32">
        <v>4090</v>
      </c>
      <c r="F27" s="37">
        <v>0</v>
      </c>
      <c r="G27" s="45">
        <v>2</v>
      </c>
      <c r="H27" s="45">
        <v>4.2</v>
      </c>
      <c r="I27" s="45">
        <v>0</v>
      </c>
      <c r="J27" s="45">
        <v>1.4</v>
      </c>
      <c r="K27" s="46">
        <v>7.6</v>
      </c>
      <c r="L27" s="53">
        <f>SUM(G27/(E27/1000))</f>
        <v>0.48899755501222497</v>
      </c>
      <c r="M27" s="54">
        <f aca="true" t="shared" si="0" ref="M27:M37">SUM(K27/(E27/1000))</f>
        <v>1.8581907090464547</v>
      </c>
      <c r="N27" s="65">
        <v>77496</v>
      </c>
      <c r="O27" s="65">
        <v>135094</v>
      </c>
      <c r="P27" s="65">
        <v>15958</v>
      </c>
      <c r="Q27" s="66">
        <f>SUM(N27:P27)</f>
        <v>228548</v>
      </c>
      <c r="R27" s="73">
        <f>SUM(Q27/AK27)</f>
        <v>0.5936111248191619</v>
      </c>
      <c r="S27" s="66">
        <f>SUM(Q27/E27)</f>
        <v>55.87970660146699</v>
      </c>
      <c r="T27" s="25">
        <v>38824</v>
      </c>
      <c r="U27" s="25">
        <v>51249</v>
      </c>
      <c r="V27" s="25">
        <v>0</v>
      </c>
      <c r="W27" s="25">
        <v>5668</v>
      </c>
      <c r="X27" s="25">
        <v>13283</v>
      </c>
      <c r="Y27" s="25">
        <v>1795</v>
      </c>
      <c r="Z27" s="26">
        <v>0</v>
      </c>
      <c r="AA27" s="65">
        <f>SUM(T27:Z27)</f>
        <v>110819</v>
      </c>
      <c r="AB27" s="73">
        <f>SUM(AA27/AK27)</f>
        <v>0.2878318394443824</v>
      </c>
      <c r="AC27" s="65">
        <f>SUM(AA27/E27)</f>
        <v>27.095110024449877</v>
      </c>
      <c r="AD27" s="77">
        <v>1200</v>
      </c>
      <c r="AE27" s="77">
        <v>3752</v>
      </c>
      <c r="AF27" s="77">
        <v>239</v>
      </c>
      <c r="AG27" s="76">
        <v>29308</v>
      </c>
      <c r="AH27" s="77">
        <v>11147</v>
      </c>
      <c r="AI27" s="77">
        <f>SUM(AD27:AH27)</f>
        <v>45646</v>
      </c>
      <c r="AJ27" s="73">
        <f>SUM(AI27/AK27)</f>
        <v>0.11855703573645565</v>
      </c>
      <c r="AK27" s="76">
        <v>385013</v>
      </c>
      <c r="AL27" s="92">
        <v>25510</v>
      </c>
      <c r="AM27" s="102">
        <f>SUM(U27/AK27)</f>
        <v>0.13310979109796292</v>
      </c>
      <c r="AN27" s="77">
        <f>SUM(AK27/E27)</f>
        <v>94.13520782396088</v>
      </c>
      <c r="AO27" s="77">
        <v>21515911</v>
      </c>
      <c r="AP27" s="77">
        <f>SUM(AO27/E27)</f>
        <v>5260.613936430318</v>
      </c>
      <c r="AQ27" s="102">
        <f>SUM(AK27/AO27)</f>
        <v>0.017894338752377253</v>
      </c>
      <c r="AR27" s="24">
        <v>1017</v>
      </c>
      <c r="AS27" s="24">
        <v>45522</v>
      </c>
      <c r="AT27" s="32">
        <v>816</v>
      </c>
      <c r="AU27" s="24">
        <v>45522</v>
      </c>
      <c r="AV27" s="87">
        <f>SUM(AS27/E27)</f>
        <v>11.130073349633252</v>
      </c>
      <c r="AW27" s="25">
        <v>0</v>
      </c>
      <c r="AX27" s="25">
        <v>0</v>
      </c>
      <c r="AY27" s="25">
        <v>0</v>
      </c>
      <c r="AZ27" s="25">
        <v>0</v>
      </c>
      <c r="BA27" s="24">
        <v>32</v>
      </c>
      <c r="BB27" s="26">
        <v>393</v>
      </c>
      <c r="BC27" s="25">
        <v>33</v>
      </c>
      <c r="BD27" s="25">
        <v>488</v>
      </c>
      <c r="BE27" s="24">
        <f>SUM(BD27/(E27/1000))</f>
        <v>119.31540342298288</v>
      </c>
      <c r="BF27" s="25">
        <v>618</v>
      </c>
      <c r="BG27" s="25">
        <v>12418</v>
      </c>
      <c r="BH27" s="25">
        <v>1</v>
      </c>
      <c r="BI27" s="25">
        <v>226</v>
      </c>
      <c r="BJ27" s="25">
        <v>0</v>
      </c>
      <c r="BK27" s="26">
        <v>0</v>
      </c>
      <c r="BL27" s="24">
        <v>0</v>
      </c>
      <c r="BM27" s="25">
        <v>0</v>
      </c>
      <c r="BN27" s="25">
        <v>0</v>
      </c>
      <c r="BO27" s="25">
        <v>0</v>
      </c>
      <c r="BP27" s="25">
        <v>48</v>
      </c>
      <c r="BQ27" s="25">
        <v>1838</v>
      </c>
      <c r="BR27" s="25">
        <v>48</v>
      </c>
      <c r="BS27" s="26">
        <v>1838</v>
      </c>
      <c r="BT27" s="25">
        <v>0</v>
      </c>
      <c r="BU27" s="25">
        <v>301</v>
      </c>
      <c r="BV27" s="25">
        <v>0</v>
      </c>
      <c r="BW27" s="25">
        <v>301</v>
      </c>
      <c r="BX27" s="25">
        <v>0</v>
      </c>
      <c r="BY27" s="25">
        <v>67</v>
      </c>
      <c r="BZ27" s="25">
        <v>0</v>
      </c>
      <c r="CA27" s="25">
        <v>67</v>
      </c>
      <c r="CB27" s="25">
        <v>0</v>
      </c>
      <c r="CC27" s="25">
        <v>0</v>
      </c>
      <c r="CD27" s="25">
        <v>31796</v>
      </c>
      <c r="CE27" s="83">
        <f>SUM(CD27/E27)</f>
        <v>7.774083129584352</v>
      </c>
      <c r="CF27" s="25">
        <v>4118</v>
      </c>
      <c r="CG27" s="83">
        <f>SUM(CF27/E27)</f>
        <v>1.0068459657701712</v>
      </c>
      <c r="CH27" s="24">
        <v>750</v>
      </c>
      <c r="CI27" s="25">
        <v>613</v>
      </c>
      <c r="CJ27" s="26">
        <f>SUM(CH27:CI27)</f>
        <v>1363</v>
      </c>
      <c r="CK27" s="25">
        <v>303</v>
      </c>
      <c r="CL27" s="25">
        <v>319</v>
      </c>
      <c r="CM27" s="25">
        <f>SUM(CK27:CL27)</f>
        <v>622</v>
      </c>
      <c r="CN27" s="83">
        <f aca="true" t="shared" si="1" ref="CN27:CN37">SUM(CM27/E27)</f>
        <v>0.15207823960880196</v>
      </c>
      <c r="CO27" s="83">
        <f aca="true" t="shared" si="2" ref="CO27:CO37">SUM(CJ27/CM27)</f>
        <v>2.1913183279742765</v>
      </c>
      <c r="CP27" s="107">
        <f aca="true" t="shared" si="3" ref="CP27:CP37">SUM(CM27/(CD27/1000))</f>
        <v>19.56220908290351</v>
      </c>
      <c r="CQ27" s="24">
        <v>63</v>
      </c>
      <c r="CR27" s="32">
        <v>962</v>
      </c>
      <c r="CS27" s="24">
        <v>66</v>
      </c>
      <c r="CT27" s="24">
        <v>3050</v>
      </c>
      <c r="CU27" s="24">
        <f>SUM(CT27*52)</f>
        <v>158600</v>
      </c>
      <c r="CV27" s="87">
        <f aca="true" t="shared" si="4" ref="CV27:CV37">SUM(CU27/E27)</f>
        <v>38.77750611246944</v>
      </c>
      <c r="CW27" s="24">
        <v>244</v>
      </c>
      <c r="CX27" s="24">
        <f>SUM(CW27*52)</f>
        <v>12688</v>
      </c>
      <c r="CY27" s="110">
        <f aca="true" t="shared" si="5" ref="CY27:CY37">SUM(CX27/E27)</f>
        <v>3.102200488997555</v>
      </c>
    </row>
    <row r="28" spans="1:103" ht="9" customHeight="1">
      <c r="A28" s="5" t="s">
        <v>165</v>
      </c>
      <c r="B28" s="12">
        <v>126863</v>
      </c>
      <c r="E28" s="32">
        <v>2490</v>
      </c>
      <c r="F28" s="37">
        <v>1</v>
      </c>
      <c r="G28" s="45">
        <v>0.5</v>
      </c>
      <c r="H28" s="45">
        <v>0.75</v>
      </c>
      <c r="I28" s="45">
        <v>0</v>
      </c>
      <c r="J28" s="45">
        <v>0</v>
      </c>
      <c r="K28" s="46">
        <v>1.25</v>
      </c>
      <c r="L28" s="53">
        <f>SUM(G28/(E28/1000))</f>
        <v>0.2008032128514056</v>
      </c>
      <c r="M28" s="54">
        <f t="shared" si="0"/>
        <v>0.502008032128514</v>
      </c>
      <c r="N28" s="65">
        <v>15600</v>
      </c>
      <c r="O28" s="65">
        <v>20000</v>
      </c>
      <c r="P28" s="65">
        <v>0</v>
      </c>
      <c r="Q28" s="66">
        <f>SUM(N28:P28)</f>
        <v>35600</v>
      </c>
      <c r="R28" s="73">
        <f>SUM(Q28/AK28)</f>
        <v>0.18638743455497384</v>
      </c>
      <c r="S28" s="66">
        <f>SUM(Q28/E28)</f>
        <v>14.29718875502008</v>
      </c>
      <c r="T28" s="25">
        <v>25000</v>
      </c>
      <c r="U28" s="25">
        <v>11000</v>
      </c>
      <c r="V28" s="25">
        <v>0</v>
      </c>
      <c r="W28" s="25">
        <v>3000</v>
      </c>
      <c r="X28" s="25">
        <v>1000</v>
      </c>
      <c r="Y28" s="25">
        <v>500</v>
      </c>
      <c r="Z28" s="26">
        <v>0</v>
      </c>
      <c r="AA28" s="65">
        <f>SUM(T28:Z28)</f>
        <v>40500</v>
      </c>
      <c r="AB28" s="73">
        <f>SUM(AA28/AK28)</f>
        <v>0.21204188481675393</v>
      </c>
      <c r="AC28" s="65">
        <f>SUM(AA28/E28)</f>
        <v>16.265060240963855</v>
      </c>
      <c r="AD28" s="77">
        <v>0</v>
      </c>
      <c r="AE28" s="77">
        <v>0</v>
      </c>
      <c r="AF28" s="77">
        <v>4000</v>
      </c>
      <c r="AG28" s="76">
        <v>5000</v>
      </c>
      <c r="AH28" s="77">
        <v>105900</v>
      </c>
      <c r="AI28" s="77">
        <f>SUM(AD28:AH28)</f>
        <v>114900</v>
      </c>
      <c r="AJ28" s="73">
        <f>SUM(AI28/AK28)</f>
        <v>0.6015706806282722</v>
      </c>
      <c r="AK28" s="76">
        <v>191000</v>
      </c>
      <c r="AL28" s="92">
        <v>0</v>
      </c>
      <c r="AM28" s="102">
        <f>SUM(U28/AK28)</f>
        <v>0.05759162303664921</v>
      </c>
      <c r="AN28" s="77">
        <f>SUM(AK28/E28)</f>
        <v>76.70682730923694</v>
      </c>
      <c r="AO28" s="77">
        <v>14780021</v>
      </c>
      <c r="AP28" s="77">
        <f>SUM(AO28/E28)</f>
        <v>5935.75140562249</v>
      </c>
      <c r="AQ28" s="102">
        <f>SUM(AK28/AO28)</f>
        <v>0.012922850380253181</v>
      </c>
      <c r="AS28" s="24">
        <v>8619</v>
      </c>
      <c r="AU28" s="24">
        <v>8619</v>
      </c>
      <c r="AV28" s="87">
        <f>SUM(AS28/E28)</f>
        <v>3.4614457831325303</v>
      </c>
      <c r="AW28" s="25">
        <v>0</v>
      </c>
      <c r="AX28" s="25">
        <v>0</v>
      </c>
      <c r="AY28" s="25">
        <v>0</v>
      </c>
      <c r="AZ28" s="25">
        <v>0</v>
      </c>
      <c r="BA28" s="24">
        <v>0</v>
      </c>
      <c r="BB28" s="26">
        <v>130</v>
      </c>
      <c r="BC28" s="25">
        <v>0</v>
      </c>
      <c r="BD28" s="25">
        <v>130</v>
      </c>
      <c r="BE28" s="24">
        <f>SUM(BD28/(E28/1000))</f>
        <v>52.20883534136546</v>
      </c>
      <c r="BF28" s="25">
        <v>0</v>
      </c>
      <c r="BG28" s="25">
        <v>0</v>
      </c>
      <c r="BH28" s="25">
        <v>0</v>
      </c>
      <c r="BI28" s="25">
        <v>0</v>
      </c>
      <c r="BJ28" s="25">
        <v>0</v>
      </c>
      <c r="BK28" s="26">
        <v>0</v>
      </c>
      <c r="BL28" s="24">
        <v>0</v>
      </c>
      <c r="BM28" s="25">
        <v>0</v>
      </c>
      <c r="BN28" s="25">
        <v>0</v>
      </c>
      <c r="BO28" s="25">
        <v>0</v>
      </c>
      <c r="BP28" s="25">
        <v>10</v>
      </c>
      <c r="BQ28" s="25">
        <v>90</v>
      </c>
      <c r="BR28" s="25">
        <v>10</v>
      </c>
      <c r="BS28" s="26">
        <v>90</v>
      </c>
      <c r="BT28" s="25">
        <v>25</v>
      </c>
      <c r="BU28" s="25">
        <v>1450</v>
      </c>
      <c r="BV28" s="25">
        <v>25</v>
      </c>
      <c r="BW28" s="25">
        <v>1450</v>
      </c>
      <c r="BX28" s="25">
        <v>5</v>
      </c>
      <c r="BY28" s="25">
        <v>15</v>
      </c>
      <c r="BZ28" s="25">
        <v>5</v>
      </c>
      <c r="CA28" s="25">
        <v>15</v>
      </c>
      <c r="CB28" s="25">
        <v>0</v>
      </c>
      <c r="CC28" s="25">
        <v>0</v>
      </c>
      <c r="CD28" s="25">
        <v>35000</v>
      </c>
      <c r="CE28" s="83">
        <f>SUM(CD28/E28)</f>
        <v>14.056224899598394</v>
      </c>
      <c r="CF28" s="25">
        <v>0</v>
      </c>
      <c r="CG28" s="83">
        <f>SUM(CF28/E28)</f>
        <v>0</v>
      </c>
      <c r="CH28" s="24">
        <v>100</v>
      </c>
      <c r="CI28" s="25">
        <v>0</v>
      </c>
      <c r="CJ28" s="26">
        <f>SUM(CH28:CI28)</f>
        <v>100</v>
      </c>
      <c r="CK28" s="25">
        <v>50</v>
      </c>
      <c r="CL28" s="25">
        <v>50</v>
      </c>
      <c r="CM28" s="25">
        <f>SUM(CK28:CL28)</f>
        <v>100</v>
      </c>
      <c r="CN28" s="83">
        <f t="shared" si="1"/>
        <v>0.040160642570281124</v>
      </c>
      <c r="CO28" s="83">
        <f t="shared" si="2"/>
        <v>1</v>
      </c>
      <c r="CP28" s="107">
        <f t="shared" si="3"/>
        <v>2.857142857142857</v>
      </c>
      <c r="CQ28" s="24">
        <v>65</v>
      </c>
      <c r="CR28" s="32">
        <v>900</v>
      </c>
      <c r="CS28" s="24">
        <v>70</v>
      </c>
      <c r="CU28" s="24">
        <f>SUM(CT28*52)</f>
        <v>0</v>
      </c>
      <c r="CV28" s="87">
        <f t="shared" si="4"/>
        <v>0</v>
      </c>
      <c r="CW28" s="24">
        <v>150</v>
      </c>
      <c r="CX28" s="24">
        <f>SUM(CW28*52)</f>
        <v>7800</v>
      </c>
      <c r="CY28" s="110">
        <f t="shared" si="5"/>
        <v>3.1325301204819276</v>
      </c>
    </row>
    <row r="29" spans="1:95" ht="9" customHeight="1">
      <c r="A29" s="5" t="s">
        <v>166</v>
      </c>
      <c r="B29" s="12">
        <v>126942</v>
      </c>
      <c r="F29" s="37" t="s">
        <v>132</v>
      </c>
      <c r="N29" s="65" t="s">
        <v>132</v>
      </c>
      <c r="T29" s="25" t="s">
        <v>132</v>
      </c>
      <c r="AD29" s="77" t="s">
        <v>132</v>
      </c>
      <c r="AK29" s="76" t="s">
        <v>132</v>
      </c>
      <c r="AO29" s="77" t="s">
        <v>134</v>
      </c>
      <c r="AP29" s="77" t="s">
        <v>134</v>
      </c>
      <c r="AQ29" s="102" t="s">
        <v>134</v>
      </c>
      <c r="AR29" s="24" t="s">
        <v>132</v>
      </c>
      <c r="BA29" s="24" t="s">
        <v>132</v>
      </c>
      <c r="BL29" s="24" t="s">
        <v>132</v>
      </c>
      <c r="BX29" s="25" t="s">
        <v>132</v>
      </c>
      <c r="CH29" s="24" t="s">
        <v>132</v>
      </c>
      <c r="CQ29" s="24" t="s">
        <v>132</v>
      </c>
    </row>
    <row r="30" spans="1:103" ht="9" customHeight="1">
      <c r="A30" s="5" t="s">
        <v>167</v>
      </c>
      <c r="B30" s="12">
        <v>127200</v>
      </c>
      <c r="E30" s="32">
        <v>6620</v>
      </c>
      <c r="F30" s="37">
        <v>1</v>
      </c>
      <c r="G30" s="45">
        <v>3</v>
      </c>
      <c r="H30" s="45">
        <v>9</v>
      </c>
      <c r="I30" s="45">
        <v>0</v>
      </c>
      <c r="J30" s="45">
        <v>4</v>
      </c>
      <c r="K30" s="46">
        <v>16</v>
      </c>
      <c r="L30" s="53">
        <f>SUM(G30/(E30/1000))</f>
        <v>0.45317220543806647</v>
      </c>
      <c r="M30" s="54">
        <f t="shared" si="0"/>
        <v>2.416918429003021</v>
      </c>
      <c r="N30" s="65">
        <v>119599</v>
      </c>
      <c r="O30" s="65">
        <v>247284</v>
      </c>
      <c r="P30" s="65">
        <v>26446</v>
      </c>
      <c r="Q30" s="66">
        <f>SUM(N30:P30)</f>
        <v>393329</v>
      </c>
      <c r="R30" s="73">
        <f>SUM(Q30/AK30)</f>
        <v>0.5874869867709418</v>
      </c>
      <c r="S30" s="66">
        <f>SUM(Q30/E30)</f>
        <v>59.41525679758308</v>
      </c>
      <c r="T30" s="25">
        <v>78587</v>
      </c>
      <c r="U30" s="25">
        <v>33256</v>
      </c>
      <c r="V30" s="25">
        <v>22896</v>
      </c>
      <c r="W30" s="25">
        <v>21884</v>
      </c>
      <c r="X30" s="25">
        <v>15791</v>
      </c>
      <c r="Y30" s="25">
        <v>305</v>
      </c>
      <c r="Z30" s="26">
        <v>0</v>
      </c>
      <c r="AA30" s="65">
        <f>SUM(T30:Z30)</f>
        <v>172719</v>
      </c>
      <c r="AB30" s="73">
        <f>SUM(AA30/AK30)</f>
        <v>0.257977837556067</v>
      </c>
      <c r="AC30" s="65">
        <f>SUM(AA30/E30)</f>
        <v>26.0904833836858</v>
      </c>
      <c r="AD30" s="77">
        <v>716</v>
      </c>
      <c r="AE30" s="77">
        <v>10130</v>
      </c>
      <c r="AF30" s="77">
        <v>40721</v>
      </c>
      <c r="AG30" s="76">
        <v>39027</v>
      </c>
      <c r="AH30" s="77">
        <v>12869</v>
      </c>
      <c r="AI30" s="77">
        <f>SUM(AD30:AH30)</f>
        <v>103463</v>
      </c>
      <c r="AJ30" s="73">
        <f>SUM(AI30/AK30)</f>
        <v>0.1545351756729912</v>
      </c>
      <c r="AK30" s="76">
        <v>669511</v>
      </c>
      <c r="AL30" s="92">
        <v>74072</v>
      </c>
      <c r="AM30" s="102">
        <f>SUM(U30/AK30)</f>
        <v>0.04967207409586997</v>
      </c>
      <c r="AN30" s="77">
        <f>SUM(AK30/E30)</f>
        <v>101.1345921450151</v>
      </c>
      <c r="AO30" s="77">
        <v>39954245</v>
      </c>
      <c r="AP30" s="77">
        <f>SUM(AO30/E30)</f>
        <v>6035.384441087614</v>
      </c>
      <c r="AQ30" s="102">
        <f>SUM(AK30/AO30)</f>
        <v>0.016756942848000257</v>
      </c>
      <c r="AR30" s="24">
        <v>2007</v>
      </c>
      <c r="AS30" s="24">
        <v>49481</v>
      </c>
      <c r="AT30" s="32">
        <v>1910</v>
      </c>
      <c r="AU30" s="24">
        <v>43767</v>
      </c>
      <c r="AV30" s="87">
        <f>SUM(AS30/E30)</f>
        <v>7.474471299093656</v>
      </c>
      <c r="AW30" s="25">
        <v>0</v>
      </c>
      <c r="AX30" s="25">
        <v>0</v>
      </c>
      <c r="AY30" s="25">
        <v>0</v>
      </c>
      <c r="AZ30" s="25">
        <v>0</v>
      </c>
      <c r="BA30" s="24">
        <v>15</v>
      </c>
      <c r="BB30" s="26">
        <v>552</v>
      </c>
      <c r="BC30" s="25">
        <v>15</v>
      </c>
      <c r="BD30" s="25">
        <v>552</v>
      </c>
      <c r="BE30" s="24">
        <f>SUM(BD30/(E30/1000))</f>
        <v>83.38368580060423</v>
      </c>
      <c r="BF30" s="25">
        <v>9703</v>
      </c>
      <c r="BG30" s="25">
        <v>80169</v>
      </c>
      <c r="BH30" s="25">
        <v>941</v>
      </c>
      <c r="BI30" s="25">
        <v>941</v>
      </c>
      <c r="BJ30" s="25">
        <v>45</v>
      </c>
      <c r="BK30" s="26">
        <v>96</v>
      </c>
      <c r="BL30" s="24">
        <v>0</v>
      </c>
      <c r="BM30" s="25">
        <v>31</v>
      </c>
      <c r="BN30" s="25">
        <v>2</v>
      </c>
      <c r="BO30" s="25">
        <v>13326</v>
      </c>
      <c r="BP30" s="25">
        <v>31</v>
      </c>
      <c r="BQ30" s="25">
        <v>1430</v>
      </c>
      <c r="BR30" s="25">
        <v>26</v>
      </c>
      <c r="BS30" s="26">
        <v>1419</v>
      </c>
      <c r="BT30" s="25">
        <v>223</v>
      </c>
      <c r="BU30" s="25">
        <v>2972</v>
      </c>
      <c r="BV30" s="25">
        <v>175</v>
      </c>
      <c r="BW30" s="25">
        <v>2465</v>
      </c>
      <c r="BX30" s="25">
        <v>34</v>
      </c>
      <c r="BY30" s="25">
        <v>121</v>
      </c>
      <c r="BZ30" s="25">
        <v>33</v>
      </c>
      <c r="CA30" s="25">
        <v>108</v>
      </c>
      <c r="CB30" s="25">
        <v>0</v>
      </c>
      <c r="CC30" s="25">
        <v>29495</v>
      </c>
      <c r="CD30" s="25">
        <v>37933</v>
      </c>
      <c r="CE30" s="83">
        <f>SUM(CD30/E30)</f>
        <v>5.730060422960725</v>
      </c>
      <c r="CF30" s="25">
        <v>1800</v>
      </c>
      <c r="CG30" s="83">
        <f aca="true" t="shared" si="6" ref="CG30:CG36">SUM(CF30/E30)</f>
        <v>0.2719033232628399</v>
      </c>
      <c r="CH30" s="24">
        <v>937</v>
      </c>
      <c r="CI30" s="25">
        <v>155</v>
      </c>
      <c r="CJ30" s="26">
        <f>SUM(CH30:CI30)</f>
        <v>1092</v>
      </c>
      <c r="CK30" s="25">
        <v>599</v>
      </c>
      <c r="CL30" s="25">
        <v>191</v>
      </c>
      <c r="CM30" s="25">
        <f>SUM(CK30:CL30)</f>
        <v>790</v>
      </c>
      <c r="CN30" s="83">
        <f t="shared" si="1"/>
        <v>0.11933534743202417</v>
      </c>
      <c r="CO30" s="83">
        <f t="shared" si="2"/>
        <v>1.3822784810126583</v>
      </c>
      <c r="CP30" s="107">
        <f t="shared" si="3"/>
        <v>20.82619355178868</v>
      </c>
      <c r="CQ30" s="24">
        <v>282</v>
      </c>
      <c r="CR30" s="32">
        <v>3923</v>
      </c>
      <c r="CS30" s="24">
        <v>159</v>
      </c>
      <c r="CT30" s="24">
        <v>4312</v>
      </c>
      <c r="CU30" s="24">
        <f>SUM(CT30*52)</f>
        <v>224224</v>
      </c>
      <c r="CV30" s="87">
        <f t="shared" si="4"/>
        <v>33.87069486404834</v>
      </c>
      <c r="CW30" s="24">
        <v>372</v>
      </c>
      <c r="CX30" s="24">
        <f>SUM(CW30*52)</f>
        <v>19344</v>
      </c>
      <c r="CY30" s="110">
        <f t="shared" si="5"/>
        <v>2.9220543806646524</v>
      </c>
    </row>
    <row r="31" spans="1:103" ht="9" customHeight="1">
      <c r="A31" s="5" t="s">
        <v>168</v>
      </c>
      <c r="B31" s="12">
        <v>127389</v>
      </c>
      <c r="E31" s="32">
        <v>660</v>
      </c>
      <c r="G31" s="45">
        <v>1</v>
      </c>
      <c r="H31" s="45">
        <v>2.5</v>
      </c>
      <c r="I31" s="45">
        <v>0</v>
      </c>
      <c r="J31" s="45">
        <v>1.25</v>
      </c>
      <c r="K31" s="46">
        <v>4.75</v>
      </c>
      <c r="L31" s="53">
        <f>SUM(G31/(E31/1000))</f>
        <v>1.5151515151515151</v>
      </c>
      <c r="M31" s="54">
        <f t="shared" si="0"/>
        <v>7.196969696969696</v>
      </c>
      <c r="N31" s="65">
        <v>38291</v>
      </c>
      <c r="O31" s="65">
        <v>38003</v>
      </c>
      <c r="P31" s="65">
        <v>4500</v>
      </c>
      <c r="Q31" s="66">
        <f>SUM(N31:P31)</f>
        <v>80794</v>
      </c>
      <c r="R31" s="73">
        <f>SUM(Q31/AK31)</f>
        <v>0.6098719022924735</v>
      </c>
      <c r="S31" s="66">
        <f>SUM(Q31/E31)</f>
        <v>122.41515151515152</v>
      </c>
      <c r="T31" s="25">
        <v>26549</v>
      </c>
      <c r="U31" s="25">
        <v>1154</v>
      </c>
      <c r="V31" s="25">
        <v>2230</v>
      </c>
      <c r="W31" s="25">
        <v>1736</v>
      </c>
      <c r="X31" s="25">
        <v>12352</v>
      </c>
      <c r="Y31" s="25">
        <v>20</v>
      </c>
      <c r="Z31" s="26">
        <v>0</v>
      </c>
      <c r="AA31" s="65">
        <f>SUM(T31:Z31)</f>
        <v>44041</v>
      </c>
      <c r="AB31" s="73">
        <f>SUM(AA31/AK31)</f>
        <v>0.3324426126799369</v>
      </c>
      <c r="AC31" s="65">
        <f>SUM(AA31/E31)</f>
        <v>66.72878787878788</v>
      </c>
      <c r="AD31" s="77">
        <v>0</v>
      </c>
      <c r="AE31" s="77">
        <v>5700</v>
      </c>
      <c r="AF31" s="77">
        <v>1942</v>
      </c>
      <c r="AG31" s="76">
        <v>0</v>
      </c>
      <c r="AH31" s="77">
        <v>0</v>
      </c>
      <c r="AI31" s="77">
        <f>SUM(AD31:AH31)</f>
        <v>7642</v>
      </c>
      <c r="AJ31" s="73">
        <f>SUM(AI31/AK31)</f>
        <v>0.057685485027589696</v>
      </c>
      <c r="AK31" s="76">
        <v>132477</v>
      </c>
      <c r="AL31" s="92">
        <v>14764</v>
      </c>
      <c r="AM31" s="102">
        <f>SUM(U31/AK31)</f>
        <v>0.008710946051012629</v>
      </c>
      <c r="AN31" s="77">
        <f>SUM(AK31/E31)</f>
        <v>200.72272727272727</v>
      </c>
      <c r="AO31" s="77">
        <v>5667451</v>
      </c>
      <c r="AP31" s="77">
        <f aca="true" t="shared" si="7" ref="AP31:AP37">SUM(AO31/E31)</f>
        <v>8587.04696969697</v>
      </c>
      <c r="AQ31" s="102">
        <f>SUM(AK31/AO31)</f>
        <v>0.02337505873451751</v>
      </c>
      <c r="AR31" s="24">
        <v>640</v>
      </c>
      <c r="AS31" s="24">
        <v>27729</v>
      </c>
      <c r="AT31" s="32">
        <v>625</v>
      </c>
      <c r="AU31" s="24">
        <v>27714</v>
      </c>
      <c r="AV31" s="87">
        <f>SUM(AS31/E31)</f>
        <v>42.013636363636365</v>
      </c>
      <c r="AW31" s="25">
        <v>75</v>
      </c>
      <c r="AX31" s="25">
        <v>225</v>
      </c>
      <c r="AY31" s="25">
        <v>50</v>
      </c>
      <c r="AZ31" s="25">
        <v>180</v>
      </c>
      <c r="BA31" s="24">
        <v>5</v>
      </c>
      <c r="BB31" s="26">
        <v>192</v>
      </c>
      <c r="BC31" s="25">
        <v>0</v>
      </c>
      <c r="BD31" s="25">
        <v>187</v>
      </c>
      <c r="BE31" s="24">
        <f aca="true" t="shared" si="8" ref="BE31:BE37">SUM(BD31/(E31/1000))</f>
        <v>283.3333333333333</v>
      </c>
      <c r="BF31" s="25">
        <v>0</v>
      </c>
      <c r="BG31" s="25">
        <v>2155</v>
      </c>
      <c r="BH31" s="25">
        <v>33</v>
      </c>
      <c r="BI31" s="25">
        <v>145</v>
      </c>
      <c r="BJ31" s="25">
        <v>0</v>
      </c>
      <c r="BK31" s="26">
        <v>0</v>
      </c>
      <c r="BL31" s="24">
        <v>5</v>
      </c>
      <c r="BM31" s="25">
        <v>104</v>
      </c>
      <c r="BN31" s="25">
        <v>0</v>
      </c>
      <c r="BO31" s="25">
        <v>0</v>
      </c>
      <c r="BP31" s="25">
        <v>42</v>
      </c>
      <c r="BQ31" s="25">
        <v>1291</v>
      </c>
      <c r="BR31" s="25">
        <v>4</v>
      </c>
      <c r="BS31" s="26">
        <v>1253</v>
      </c>
      <c r="BT31" s="25">
        <v>200</v>
      </c>
      <c r="BU31" s="25">
        <v>965</v>
      </c>
      <c r="BV31" s="25">
        <v>155</v>
      </c>
      <c r="BW31" s="25">
        <v>920</v>
      </c>
      <c r="BX31" s="25">
        <v>2</v>
      </c>
      <c r="BY31" s="25">
        <v>6</v>
      </c>
      <c r="BZ31" s="25">
        <v>2</v>
      </c>
      <c r="CA31" s="25">
        <v>6</v>
      </c>
      <c r="CB31" s="25">
        <v>0</v>
      </c>
      <c r="CC31" s="25">
        <v>0</v>
      </c>
      <c r="CD31" s="25">
        <v>3493</v>
      </c>
      <c r="CE31" s="83">
        <f>SUM(CD31/E31)</f>
        <v>5.292424242424242</v>
      </c>
      <c r="CF31" s="25">
        <v>1500</v>
      </c>
      <c r="CG31" s="83">
        <f t="shared" si="6"/>
        <v>2.272727272727273</v>
      </c>
      <c r="CH31" s="24">
        <v>20</v>
      </c>
      <c r="CI31" s="25">
        <v>104</v>
      </c>
      <c r="CJ31" s="26">
        <f>SUM(CH31:CI31)</f>
        <v>124</v>
      </c>
      <c r="CK31" s="25">
        <v>310</v>
      </c>
      <c r="CL31" s="25">
        <v>103</v>
      </c>
      <c r="CM31" s="25">
        <f>SUM(CK31:CL31)</f>
        <v>413</v>
      </c>
      <c r="CN31" s="83">
        <f t="shared" si="1"/>
        <v>0.6257575757575757</v>
      </c>
      <c r="CO31" s="83">
        <f t="shared" si="2"/>
        <v>0.30024213075060535</v>
      </c>
      <c r="CP31" s="107">
        <f t="shared" si="3"/>
        <v>118.23647294589179</v>
      </c>
      <c r="CQ31" s="24">
        <v>20</v>
      </c>
      <c r="CR31" s="32">
        <v>200</v>
      </c>
      <c r="CS31" s="24">
        <v>64</v>
      </c>
      <c r="CT31" s="24">
        <v>1008</v>
      </c>
      <c r="CU31" s="24">
        <f>SUM(CT31*52)</f>
        <v>52416</v>
      </c>
      <c r="CV31" s="87">
        <f t="shared" si="4"/>
        <v>79.41818181818182</v>
      </c>
      <c r="CW31" s="24">
        <v>250</v>
      </c>
      <c r="CX31" s="24">
        <f>SUM(CW31*52)</f>
        <v>13000</v>
      </c>
      <c r="CY31" s="110">
        <f t="shared" si="5"/>
        <v>19.696969696969695</v>
      </c>
    </row>
    <row r="32" spans="1:103" ht="9" customHeight="1">
      <c r="A32" s="5" t="s">
        <v>169</v>
      </c>
      <c r="B32" s="12">
        <v>127617</v>
      </c>
      <c r="E32" s="32">
        <v>820</v>
      </c>
      <c r="F32" s="37">
        <v>0</v>
      </c>
      <c r="G32" s="45">
        <v>2</v>
      </c>
      <c r="H32" s="45">
        <v>0.13</v>
      </c>
      <c r="I32" s="45">
        <v>0</v>
      </c>
      <c r="J32" s="45">
        <v>2</v>
      </c>
      <c r="K32" s="46">
        <v>4.13</v>
      </c>
      <c r="L32" s="53">
        <f aca="true" t="shared" si="9" ref="L32:L37">SUM(G32/(E32/1000))</f>
        <v>2.4390243902439024</v>
      </c>
      <c r="M32" s="54">
        <f t="shared" si="0"/>
        <v>5.036585365853659</v>
      </c>
      <c r="N32" s="65">
        <v>61892</v>
      </c>
      <c r="O32" s="65">
        <v>1312</v>
      </c>
      <c r="P32" s="65">
        <v>3514</v>
      </c>
      <c r="Q32" s="66">
        <f aca="true" t="shared" si="10" ref="Q32:Q37">SUM(N32:P32)</f>
        <v>66718</v>
      </c>
      <c r="R32" s="73">
        <f aca="true" t="shared" si="11" ref="R32:R37">SUM(Q32/AK32)</f>
        <v>0.7725925239705406</v>
      </c>
      <c r="S32" s="66">
        <f aca="true" t="shared" si="12" ref="S32:S37">SUM(Q32/E32)</f>
        <v>81.36341463414634</v>
      </c>
      <c r="T32" s="25">
        <v>1130</v>
      </c>
      <c r="U32" s="25">
        <v>1738</v>
      </c>
      <c r="V32" s="25">
        <v>0</v>
      </c>
      <c r="W32" s="25">
        <v>4686</v>
      </c>
      <c r="X32" s="25">
        <v>4188</v>
      </c>
      <c r="Y32" s="25">
        <v>24</v>
      </c>
      <c r="Z32" s="26">
        <v>992</v>
      </c>
      <c r="AA32" s="65">
        <f aca="true" t="shared" si="13" ref="AA32:AA37">SUM(T32:Z32)</f>
        <v>12758</v>
      </c>
      <c r="AB32" s="73">
        <f aca="true" t="shared" si="14" ref="AB32:AB37">SUM(AA32/AK32)</f>
        <v>0.14773727361156144</v>
      </c>
      <c r="AC32" s="65">
        <f aca="true" t="shared" si="15" ref="AC32:AC37">SUM(AA32/E32)</f>
        <v>15.558536585365854</v>
      </c>
      <c r="AD32" s="77">
        <v>13</v>
      </c>
      <c r="AE32" s="77">
        <v>0</v>
      </c>
      <c r="AF32" s="77">
        <v>5445</v>
      </c>
      <c r="AG32" s="76">
        <v>0</v>
      </c>
      <c r="AH32" s="77">
        <v>1422</v>
      </c>
      <c r="AI32" s="77">
        <f aca="true" t="shared" si="16" ref="AI32:AI37">SUM(AD32:AH32)</f>
        <v>6880</v>
      </c>
      <c r="AJ32" s="73">
        <f aca="true" t="shared" si="17" ref="AJ32:AJ37">SUM(AI32/AK32)</f>
        <v>0.079670202417898</v>
      </c>
      <c r="AK32" s="76">
        <v>86356</v>
      </c>
      <c r="AL32" s="92">
        <v>13391</v>
      </c>
      <c r="AM32" s="102">
        <f aca="true" t="shared" si="18" ref="AM32:AM37">SUM(U32/AK32)</f>
        <v>0.020125990087544583</v>
      </c>
      <c r="AN32" s="77">
        <f aca="true" t="shared" si="19" ref="AN32:AN37">SUM(AK32/E32)</f>
        <v>105.31219512195122</v>
      </c>
      <c r="AO32" s="77">
        <v>7267970</v>
      </c>
      <c r="AP32" s="77">
        <f t="shared" si="7"/>
        <v>8863.378048780487</v>
      </c>
      <c r="AQ32" s="102">
        <f>SUM(AK32/AO32)</f>
        <v>0.011881722131489261</v>
      </c>
      <c r="AR32" s="24">
        <v>257</v>
      </c>
      <c r="AS32" s="24">
        <v>9468</v>
      </c>
      <c r="AT32" s="32">
        <v>257</v>
      </c>
      <c r="AU32" s="24">
        <v>9451</v>
      </c>
      <c r="AV32" s="87">
        <f aca="true" t="shared" si="20" ref="AV32:AV37">SUM(AS32/E32)</f>
        <v>11.546341463414635</v>
      </c>
      <c r="AW32" s="25">
        <v>0</v>
      </c>
      <c r="AX32" s="25">
        <v>0</v>
      </c>
      <c r="AY32" s="25">
        <v>0</v>
      </c>
      <c r="AZ32" s="25">
        <v>0</v>
      </c>
      <c r="BA32" s="24">
        <v>2</v>
      </c>
      <c r="BB32" s="26">
        <v>99</v>
      </c>
      <c r="BC32" s="25">
        <v>2</v>
      </c>
      <c r="BD32" s="25">
        <v>99</v>
      </c>
      <c r="BE32" s="24">
        <f t="shared" si="8"/>
        <v>120.73170731707317</v>
      </c>
      <c r="BF32" s="25">
        <v>0</v>
      </c>
      <c r="BG32" s="25">
        <v>0</v>
      </c>
      <c r="BH32" s="25">
        <v>0</v>
      </c>
      <c r="BI32" s="25">
        <v>0</v>
      </c>
      <c r="BJ32" s="25">
        <v>0</v>
      </c>
      <c r="BK32" s="26">
        <v>0</v>
      </c>
      <c r="BL32" s="24">
        <v>0</v>
      </c>
      <c r="BM32" s="25">
        <v>14</v>
      </c>
      <c r="BN32" s="25">
        <v>0</v>
      </c>
      <c r="BO32" s="25">
        <v>210</v>
      </c>
      <c r="BP32" s="25">
        <v>1</v>
      </c>
      <c r="BQ32" s="25">
        <v>281</v>
      </c>
      <c r="BR32" s="25">
        <v>1</v>
      </c>
      <c r="BS32" s="26">
        <v>281</v>
      </c>
      <c r="BT32" s="25">
        <v>82</v>
      </c>
      <c r="BU32" s="25">
        <v>766</v>
      </c>
      <c r="BV32" s="25">
        <v>82</v>
      </c>
      <c r="BW32" s="25">
        <v>766</v>
      </c>
      <c r="BX32" s="25">
        <v>0</v>
      </c>
      <c r="BY32" s="25">
        <v>3</v>
      </c>
      <c r="BZ32" s="25">
        <v>0</v>
      </c>
      <c r="CA32" s="25">
        <v>3</v>
      </c>
      <c r="CB32" s="25">
        <v>0</v>
      </c>
      <c r="CC32" s="25">
        <v>1</v>
      </c>
      <c r="CD32" s="25">
        <v>4800</v>
      </c>
      <c r="CE32" s="83">
        <f aca="true" t="shared" si="21" ref="CE32:CE37">SUM(CD32/E32)</f>
        <v>5.853658536585366</v>
      </c>
      <c r="CF32" s="25">
        <v>200</v>
      </c>
      <c r="CG32" s="83">
        <f t="shared" si="6"/>
        <v>0.24390243902439024</v>
      </c>
      <c r="CH32" s="24">
        <v>474</v>
      </c>
      <c r="CI32" s="25">
        <v>0</v>
      </c>
      <c r="CJ32" s="26">
        <f aca="true" t="shared" si="22" ref="CJ32:CJ37">SUM(CH32:CI32)</f>
        <v>474</v>
      </c>
      <c r="CK32" s="25">
        <v>779</v>
      </c>
      <c r="CL32" s="25">
        <v>100</v>
      </c>
      <c r="CM32" s="25">
        <f aca="true" t="shared" si="23" ref="CM32:CM37">SUM(CK32:CL32)</f>
        <v>879</v>
      </c>
      <c r="CN32" s="83">
        <f t="shared" si="1"/>
        <v>1.0719512195121952</v>
      </c>
      <c r="CO32" s="83">
        <f t="shared" si="2"/>
        <v>0.5392491467576792</v>
      </c>
      <c r="CP32" s="107">
        <f t="shared" si="3"/>
        <v>183.125</v>
      </c>
      <c r="CQ32" s="24">
        <v>84</v>
      </c>
      <c r="CR32" s="32">
        <v>840</v>
      </c>
      <c r="CS32" s="24">
        <v>61</v>
      </c>
      <c r="CT32" s="24">
        <v>225</v>
      </c>
      <c r="CU32" s="24">
        <f aca="true" t="shared" si="24" ref="CU32:CU37">SUM(CT32*52)</f>
        <v>11700</v>
      </c>
      <c r="CV32" s="87">
        <f t="shared" si="4"/>
        <v>14.268292682926829</v>
      </c>
      <c r="CW32" s="24">
        <v>75</v>
      </c>
      <c r="CX32" s="24">
        <f aca="true" t="shared" si="25" ref="CX32:CX37">SUM(CW32*52)</f>
        <v>3900</v>
      </c>
      <c r="CY32" s="110">
        <f t="shared" si="5"/>
        <v>4.7560975609756095</v>
      </c>
    </row>
    <row r="33" spans="1:103" ht="9" customHeight="1">
      <c r="A33" s="5" t="s">
        <v>170</v>
      </c>
      <c r="B33" s="12">
        <v>127778</v>
      </c>
      <c r="E33" s="32">
        <v>770</v>
      </c>
      <c r="F33" s="37">
        <v>0</v>
      </c>
      <c r="G33" s="45">
        <v>2</v>
      </c>
      <c r="H33" s="45">
        <v>1.5</v>
      </c>
      <c r="I33" s="45">
        <v>0</v>
      </c>
      <c r="J33" s="45">
        <v>0.9</v>
      </c>
      <c r="K33" s="46">
        <v>4.4</v>
      </c>
      <c r="L33" s="53">
        <f t="shared" si="9"/>
        <v>2.5974025974025974</v>
      </c>
      <c r="M33" s="54">
        <f t="shared" si="0"/>
        <v>5.714285714285714</v>
      </c>
      <c r="N33" s="65">
        <v>47630</v>
      </c>
      <c r="O33" s="65">
        <v>34471</v>
      </c>
      <c r="P33" s="65">
        <v>998</v>
      </c>
      <c r="Q33" s="66">
        <f t="shared" si="10"/>
        <v>83099</v>
      </c>
      <c r="R33" s="73">
        <f t="shared" si="11"/>
        <v>0.630096373300577</v>
      </c>
      <c r="S33" s="66">
        <f t="shared" si="12"/>
        <v>107.92077922077922</v>
      </c>
      <c r="T33" s="25">
        <v>16504</v>
      </c>
      <c r="U33" s="25">
        <v>10148</v>
      </c>
      <c r="V33" s="25">
        <v>9213</v>
      </c>
      <c r="W33" s="25">
        <v>0</v>
      </c>
      <c r="X33" s="25">
        <v>2632</v>
      </c>
      <c r="Y33" s="25">
        <v>0</v>
      </c>
      <c r="Z33" s="26">
        <v>0</v>
      </c>
      <c r="AA33" s="65">
        <f t="shared" si="13"/>
        <v>38497</v>
      </c>
      <c r="AB33" s="73">
        <f t="shared" si="14"/>
        <v>0.2919026713071435</v>
      </c>
      <c r="AC33" s="65">
        <f t="shared" si="15"/>
        <v>49.9961038961039</v>
      </c>
      <c r="AD33" s="77">
        <v>0</v>
      </c>
      <c r="AE33" s="77">
        <v>0</v>
      </c>
      <c r="AF33" s="77">
        <v>3969</v>
      </c>
      <c r="AG33" s="76">
        <v>5271</v>
      </c>
      <c r="AH33" s="77">
        <v>1047</v>
      </c>
      <c r="AI33" s="77">
        <f t="shared" si="16"/>
        <v>10287</v>
      </c>
      <c r="AJ33" s="73">
        <f t="shared" si="17"/>
        <v>0.07800095539227953</v>
      </c>
      <c r="AK33" s="76">
        <v>131883</v>
      </c>
      <c r="AL33" s="92">
        <v>17694</v>
      </c>
      <c r="AM33" s="102">
        <f t="shared" si="18"/>
        <v>0.07694699089344344</v>
      </c>
      <c r="AN33" s="77">
        <f t="shared" si="19"/>
        <v>171.27662337662338</v>
      </c>
      <c r="AO33" s="77">
        <v>10599426</v>
      </c>
      <c r="AP33" s="77">
        <f t="shared" si="7"/>
        <v>13765.488311688312</v>
      </c>
      <c r="AQ33" s="102">
        <f>SUM(AK33/AO33)</f>
        <v>0.0124424662241144</v>
      </c>
      <c r="AR33" s="24">
        <v>564</v>
      </c>
      <c r="AS33" s="24">
        <v>34874</v>
      </c>
      <c r="AT33" s="32">
        <v>494</v>
      </c>
      <c r="AU33" s="24">
        <v>26440</v>
      </c>
      <c r="AV33" s="87">
        <f t="shared" si="20"/>
        <v>45.29090909090909</v>
      </c>
      <c r="AW33" s="25">
        <v>2106</v>
      </c>
      <c r="AX33" s="25">
        <v>9584</v>
      </c>
      <c r="AY33" s="25">
        <v>6</v>
      </c>
      <c r="AZ33" s="25">
        <v>700</v>
      </c>
      <c r="BA33" s="24">
        <v>2</v>
      </c>
      <c r="BB33" s="26">
        <v>269</v>
      </c>
      <c r="BC33" s="25">
        <v>2</v>
      </c>
      <c r="BD33" s="25">
        <v>269</v>
      </c>
      <c r="BE33" s="24">
        <f t="shared" si="8"/>
        <v>349.35064935064935</v>
      </c>
      <c r="BF33" s="25">
        <v>3709</v>
      </c>
      <c r="BG33" s="25">
        <v>12115</v>
      </c>
      <c r="BH33" s="25">
        <v>0</v>
      </c>
      <c r="BI33" s="25">
        <v>127</v>
      </c>
      <c r="BJ33" s="25">
        <v>0</v>
      </c>
      <c r="BK33" s="26">
        <v>0</v>
      </c>
      <c r="BL33" s="24">
        <v>0</v>
      </c>
      <c r="BM33" s="25">
        <v>0</v>
      </c>
      <c r="BN33" s="25">
        <v>0</v>
      </c>
      <c r="BO33" s="25">
        <v>0</v>
      </c>
      <c r="BP33" s="25">
        <v>0</v>
      </c>
      <c r="BQ33" s="25">
        <v>1000</v>
      </c>
      <c r="BR33" s="25">
        <v>0</v>
      </c>
      <c r="BS33" s="26">
        <v>1000</v>
      </c>
      <c r="BT33" s="25">
        <v>0</v>
      </c>
      <c r="BU33" s="25">
        <v>50</v>
      </c>
      <c r="BV33" s="25">
        <v>0</v>
      </c>
      <c r="BW33" s="25">
        <v>50</v>
      </c>
      <c r="BX33" s="25">
        <v>12</v>
      </c>
      <c r="BY33" s="25">
        <v>40</v>
      </c>
      <c r="BZ33" s="25">
        <v>1</v>
      </c>
      <c r="CA33" s="25">
        <v>7</v>
      </c>
      <c r="CB33" s="25">
        <v>0</v>
      </c>
      <c r="CC33" s="25">
        <v>0</v>
      </c>
      <c r="CD33" s="25">
        <v>3543</v>
      </c>
      <c r="CE33" s="83">
        <f t="shared" si="21"/>
        <v>4.601298701298702</v>
      </c>
      <c r="CF33" s="25">
        <v>300</v>
      </c>
      <c r="CG33" s="83">
        <f t="shared" si="6"/>
        <v>0.38961038961038963</v>
      </c>
      <c r="CH33" s="24">
        <v>31</v>
      </c>
      <c r="CI33" s="25">
        <v>17</v>
      </c>
      <c r="CJ33" s="26">
        <f t="shared" si="22"/>
        <v>48</v>
      </c>
      <c r="CK33" s="25">
        <v>174</v>
      </c>
      <c r="CL33" s="25">
        <v>60</v>
      </c>
      <c r="CM33" s="25">
        <f t="shared" si="23"/>
        <v>234</v>
      </c>
      <c r="CN33" s="83">
        <f t="shared" si="1"/>
        <v>0.3038961038961039</v>
      </c>
      <c r="CO33" s="83">
        <f t="shared" si="2"/>
        <v>0.20512820512820512</v>
      </c>
      <c r="CP33" s="107">
        <f t="shared" si="3"/>
        <v>66.04572396274344</v>
      </c>
      <c r="CQ33" s="24">
        <v>5</v>
      </c>
      <c r="CR33" s="32">
        <v>100</v>
      </c>
      <c r="CS33" s="24">
        <v>68</v>
      </c>
      <c r="CT33" s="24">
        <v>1126</v>
      </c>
      <c r="CU33" s="24">
        <f t="shared" si="24"/>
        <v>58552</v>
      </c>
      <c r="CV33" s="87">
        <f t="shared" si="4"/>
        <v>76.04155844155844</v>
      </c>
      <c r="CW33" s="24">
        <v>50</v>
      </c>
      <c r="CX33" s="24">
        <f t="shared" si="25"/>
        <v>2600</v>
      </c>
      <c r="CY33" s="110">
        <f t="shared" si="5"/>
        <v>3.3766233766233764</v>
      </c>
    </row>
    <row r="34" spans="1:103" ht="9" customHeight="1">
      <c r="A34" s="5" t="s">
        <v>171</v>
      </c>
      <c r="B34" s="12">
        <v>127820</v>
      </c>
      <c r="E34" s="32">
        <v>4690</v>
      </c>
      <c r="F34" s="37">
        <v>0</v>
      </c>
      <c r="G34" s="45">
        <v>6</v>
      </c>
      <c r="H34" s="45">
        <v>9.5</v>
      </c>
      <c r="I34" s="45">
        <v>0</v>
      </c>
      <c r="J34" s="45">
        <v>6.5</v>
      </c>
      <c r="K34" s="46">
        <v>22</v>
      </c>
      <c r="L34" s="53">
        <f t="shared" si="9"/>
        <v>1.2793176972281448</v>
      </c>
      <c r="M34" s="54">
        <f t="shared" si="0"/>
        <v>4.6908315565031975</v>
      </c>
      <c r="N34" s="65">
        <v>217938</v>
      </c>
      <c r="O34" s="65">
        <v>250955</v>
      </c>
      <c r="P34" s="65">
        <v>2782</v>
      </c>
      <c r="Q34" s="66">
        <f t="shared" si="10"/>
        <v>471675</v>
      </c>
      <c r="R34" s="73">
        <f t="shared" si="11"/>
        <v>0.8012798733377275</v>
      </c>
      <c r="S34" s="66">
        <f t="shared" si="12"/>
        <v>100.57036247334754</v>
      </c>
      <c r="T34" s="25">
        <v>19060</v>
      </c>
      <c r="U34" s="25">
        <v>17103</v>
      </c>
      <c r="V34" s="25">
        <v>2550</v>
      </c>
      <c r="W34" s="25">
        <v>4578</v>
      </c>
      <c r="X34" s="25">
        <v>9948</v>
      </c>
      <c r="Y34" s="25">
        <v>675</v>
      </c>
      <c r="Z34" s="26">
        <v>0</v>
      </c>
      <c r="AA34" s="65">
        <f t="shared" si="13"/>
        <v>53914</v>
      </c>
      <c r="AB34" s="73">
        <f t="shared" si="14"/>
        <v>0.09158891841019821</v>
      </c>
      <c r="AC34" s="65">
        <f t="shared" si="15"/>
        <v>11.495522388059701</v>
      </c>
      <c r="AD34" s="77">
        <v>1023</v>
      </c>
      <c r="AE34" s="77">
        <v>9750</v>
      </c>
      <c r="AF34" s="77">
        <v>4165</v>
      </c>
      <c r="AG34" s="76">
        <v>26245</v>
      </c>
      <c r="AH34" s="77">
        <v>21880</v>
      </c>
      <c r="AI34" s="77">
        <f t="shared" si="16"/>
        <v>63063</v>
      </c>
      <c r="AJ34" s="73">
        <f t="shared" si="17"/>
        <v>0.10713120825207423</v>
      </c>
      <c r="AK34" s="76">
        <v>588652</v>
      </c>
      <c r="AL34" s="92">
        <v>647074</v>
      </c>
      <c r="AM34" s="102">
        <f t="shared" si="18"/>
        <v>0.029054517779604928</v>
      </c>
      <c r="AN34" s="77">
        <f t="shared" si="19"/>
        <v>125.51215351812367</v>
      </c>
      <c r="AO34" s="77">
        <v>29756448</v>
      </c>
      <c r="AP34" s="77">
        <f t="shared" si="7"/>
        <v>6344.65842217484</v>
      </c>
      <c r="AQ34" s="102">
        <f>SUM(AK34/AO34)</f>
        <v>0.01978233423559156</v>
      </c>
      <c r="AR34" s="24">
        <v>619</v>
      </c>
      <c r="AS34" s="24">
        <v>48901</v>
      </c>
      <c r="AT34" s="32">
        <v>443</v>
      </c>
      <c r="AU34" s="24">
        <v>35283</v>
      </c>
      <c r="AV34" s="87">
        <f t="shared" si="20"/>
        <v>10.426652452025586</v>
      </c>
      <c r="AW34" s="25">
        <v>0</v>
      </c>
      <c r="AX34" s="25">
        <v>0</v>
      </c>
      <c r="AY34" s="25">
        <v>0</v>
      </c>
      <c r="AZ34" s="25">
        <v>0</v>
      </c>
      <c r="BA34" s="24">
        <v>4</v>
      </c>
      <c r="BB34" s="26">
        <v>297</v>
      </c>
      <c r="BC34" s="25">
        <v>4</v>
      </c>
      <c r="BD34" s="25">
        <v>297</v>
      </c>
      <c r="BE34" s="24">
        <f t="shared" si="8"/>
        <v>63.32622601279317</v>
      </c>
      <c r="BF34" s="25">
        <v>1</v>
      </c>
      <c r="BG34" s="25">
        <v>4516</v>
      </c>
      <c r="BH34" s="25">
        <v>12</v>
      </c>
      <c r="BI34" s="25">
        <v>149</v>
      </c>
      <c r="BJ34" s="25">
        <v>82</v>
      </c>
      <c r="BK34" s="26">
        <v>185</v>
      </c>
      <c r="BL34" s="24">
        <v>0</v>
      </c>
      <c r="BM34" s="25">
        <v>308</v>
      </c>
      <c r="BN34" s="25">
        <v>16</v>
      </c>
      <c r="BO34" s="25">
        <v>88</v>
      </c>
      <c r="BP34" s="25">
        <v>121</v>
      </c>
      <c r="BQ34" s="25">
        <v>1936</v>
      </c>
      <c r="BR34" s="25">
        <v>121</v>
      </c>
      <c r="BS34" s="26">
        <v>1936</v>
      </c>
      <c r="BT34" s="25">
        <v>150</v>
      </c>
      <c r="BU34" s="25">
        <v>1802</v>
      </c>
      <c r="BV34" s="25">
        <v>137</v>
      </c>
      <c r="BW34" s="25">
        <v>1802</v>
      </c>
      <c r="BX34" s="25">
        <v>40</v>
      </c>
      <c r="BY34" s="25">
        <v>1548</v>
      </c>
      <c r="BZ34" s="25">
        <v>7</v>
      </c>
      <c r="CA34" s="25">
        <v>133</v>
      </c>
      <c r="CB34" s="25">
        <v>8</v>
      </c>
      <c r="CC34" s="25">
        <v>945</v>
      </c>
      <c r="CD34" s="25">
        <v>22184</v>
      </c>
      <c r="CE34" s="83">
        <f t="shared" si="21"/>
        <v>4.730063965884861</v>
      </c>
      <c r="CF34" s="25">
        <v>7676</v>
      </c>
      <c r="CG34" s="83">
        <f t="shared" si="6"/>
        <v>1.6366737739872068</v>
      </c>
      <c r="CH34" s="24">
        <v>450</v>
      </c>
      <c r="CI34" s="25">
        <v>10</v>
      </c>
      <c r="CJ34" s="26">
        <f t="shared" si="22"/>
        <v>460</v>
      </c>
      <c r="CK34" s="25">
        <v>248</v>
      </c>
      <c r="CL34" s="25">
        <v>236</v>
      </c>
      <c r="CM34" s="25">
        <f t="shared" si="23"/>
        <v>484</v>
      </c>
      <c r="CN34" s="83">
        <f t="shared" si="1"/>
        <v>0.10319829424307037</v>
      </c>
      <c r="CO34" s="83">
        <f t="shared" si="2"/>
        <v>0.9504132231404959</v>
      </c>
      <c r="CP34" s="107">
        <f t="shared" si="3"/>
        <v>21.817526144969346</v>
      </c>
      <c r="CQ34" s="24">
        <v>168</v>
      </c>
      <c r="CR34" s="32">
        <v>2460</v>
      </c>
      <c r="CS34" s="24">
        <v>66</v>
      </c>
      <c r="CT34" s="24">
        <v>2855</v>
      </c>
      <c r="CU34" s="24">
        <f t="shared" si="24"/>
        <v>148460</v>
      </c>
      <c r="CV34" s="87">
        <f t="shared" si="4"/>
        <v>31.6545842217484</v>
      </c>
      <c r="CW34" s="24">
        <v>368</v>
      </c>
      <c r="CX34" s="24">
        <f t="shared" si="25"/>
        <v>19136</v>
      </c>
      <c r="CY34" s="110">
        <f t="shared" si="5"/>
        <v>4.080170575692963</v>
      </c>
    </row>
    <row r="35" spans="1:103" ht="9" customHeight="1">
      <c r="A35" s="5" t="s">
        <v>172</v>
      </c>
      <c r="B35" s="12">
        <v>127884</v>
      </c>
      <c r="E35" s="32">
        <v>2930</v>
      </c>
      <c r="F35" s="37">
        <v>1</v>
      </c>
      <c r="G35" s="45">
        <v>1.84</v>
      </c>
      <c r="H35" s="45">
        <v>3.24</v>
      </c>
      <c r="I35" s="45">
        <v>0</v>
      </c>
      <c r="J35" s="45">
        <v>0.37</v>
      </c>
      <c r="K35" s="46">
        <v>5.45</v>
      </c>
      <c r="L35" s="53">
        <f t="shared" si="9"/>
        <v>0.6279863481228669</v>
      </c>
      <c r="M35" s="54">
        <f t="shared" si="0"/>
        <v>1.8600682593856654</v>
      </c>
      <c r="N35" s="65">
        <v>73009</v>
      </c>
      <c r="O35" s="65">
        <v>81551</v>
      </c>
      <c r="P35" s="65">
        <v>3579</v>
      </c>
      <c r="Q35" s="66">
        <f t="shared" si="10"/>
        <v>158139</v>
      </c>
      <c r="R35" s="73">
        <f t="shared" si="11"/>
        <v>0.6250652184224257</v>
      </c>
      <c r="S35" s="66">
        <f t="shared" si="12"/>
        <v>53.97235494880546</v>
      </c>
      <c r="T35" s="25">
        <v>33592</v>
      </c>
      <c r="U35" s="25">
        <v>15136</v>
      </c>
      <c r="V35" s="25">
        <v>5002</v>
      </c>
      <c r="W35" s="25">
        <v>22188</v>
      </c>
      <c r="X35" s="25">
        <v>4334</v>
      </c>
      <c r="Y35" s="25">
        <v>18</v>
      </c>
      <c r="Z35" s="26">
        <v>0</v>
      </c>
      <c r="AA35" s="65">
        <f t="shared" si="13"/>
        <v>80270</v>
      </c>
      <c r="AB35" s="73">
        <f t="shared" si="14"/>
        <v>0.3172777435216367</v>
      </c>
      <c r="AC35" s="65">
        <f t="shared" si="15"/>
        <v>27.395904436860068</v>
      </c>
      <c r="AD35" s="77">
        <v>4183</v>
      </c>
      <c r="AE35" s="77">
        <v>0</v>
      </c>
      <c r="AF35" s="77">
        <v>2631</v>
      </c>
      <c r="AG35" s="76">
        <v>6927</v>
      </c>
      <c r="AH35" s="77">
        <v>4425</v>
      </c>
      <c r="AI35" s="77">
        <f t="shared" si="16"/>
        <v>18166</v>
      </c>
      <c r="AJ35" s="73">
        <f t="shared" si="17"/>
        <v>0.07180350677481066</v>
      </c>
      <c r="AK35" s="76">
        <v>252996</v>
      </c>
      <c r="AL35" s="92">
        <v>31407</v>
      </c>
      <c r="AM35" s="102">
        <f t="shared" si="18"/>
        <v>0.05982703283846385</v>
      </c>
      <c r="AN35" s="77">
        <f t="shared" si="19"/>
        <v>86.34675767918088</v>
      </c>
      <c r="AO35" s="77" t="s">
        <v>134</v>
      </c>
      <c r="AP35" s="77" t="s">
        <v>134</v>
      </c>
      <c r="AQ35" s="102" t="s">
        <v>134</v>
      </c>
      <c r="AR35" s="24">
        <v>904</v>
      </c>
      <c r="AS35" s="24">
        <v>22856</v>
      </c>
      <c r="AT35" s="32">
        <v>841</v>
      </c>
      <c r="AU35" s="24">
        <v>18866</v>
      </c>
      <c r="AV35" s="87">
        <f t="shared" si="20"/>
        <v>7.8006825938566555</v>
      </c>
      <c r="AW35" s="25">
        <v>0</v>
      </c>
      <c r="AX35" s="25">
        <v>0</v>
      </c>
      <c r="AY35" s="25">
        <v>0</v>
      </c>
      <c r="AZ35" s="25">
        <v>0</v>
      </c>
      <c r="BA35" s="24">
        <v>225</v>
      </c>
      <c r="BC35" s="25">
        <v>211</v>
      </c>
      <c r="BD35" s="25">
        <v>2681</v>
      </c>
      <c r="BE35" s="24">
        <f t="shared" si="8"/>
        <v>915.0170648464164</v>
      </c>
      <c r="BF35" s="25">
        <v>201</v>
      </c>
      <c r="BG35" s="25">
        <v>2943</v>
      </c>
      <c r="BH35" s="25">
        <v>79</v>
      </c>
      <c r="BJ35" s="25">
        <v>70</v>
      </c>
      <c r="BK35" s="26">
        <v>70</v>
      </c>
      <c r="BL35" s="24">
        <v>0</v>
      </c>
      <c r="BM35" s="25">
        <v>1</v>
      </c>
      <c r="BN35" s="25">
        <v>0</v>
      </c>
      <c r="BO35" s="25">
        <v>782</v>
      </c>
      <c r="BP35" s="25">
        <v>56</v>
      </c>
      <c r="BQ35" s="25">
        <v>1805</v>
      </c>
      <c r="BR35" s="25">
        <v>56</v>
      </c>
      <c r="BS35" s="26">
        <v>1805</v>
      </c>
      <c r="BT35" s="25">
        <v>328</v>
      </c>
      <c r="BU35" s="25">
        <v>10070</v>
      </c>
      <c r="BV35" s="25">
        <v>328</v>
      </c>
      <c r="BW35" s="25">
        <v>10070</v>
      </c>
      <c r="BX35" s="25">
        <v>5</v>
      </c>
      <c r="BY35" s="25">
        <v>33</v>
      </c>
      <c r="BZ35" s="25">
        <v>5</v>
      </c>
      <c r="CA35" s="25">
        <v>33</v>
      </c>
      <c r="CB35" s="25">
        <v>8</v>
      </c>
      <c r="CC35" s="25">
        <v>152</v>
      </c>
      <c r="CD35" s="25">
        <v>16322</v>
      </c>
      <c r="CE35" s="83">
        <f t="shared" si="21"/>
        <v>5.570648464163822</v>
      </c>
      <c r="CF35" s="25">
        <v>3789</v>
      </c>
      <c r="CG35" s="83">
        <f t="shared" si="6"/>
        <v>1.293174061433447</v>
      </c>
      <c r="CH35" s="24">
        <v>59</v>
      </c>
      <c r="CJ35" s="26">
        <f t="shared" si="22"/>
        <v>59</v>
      </c>
      <c r="CK35" s="25">
        <v>162</v>
      </c>
      <c r="CM35" s="25">
        <f t="shared" si="23"/>
        <v>162</v>
      </c>
      <c r="CN35" s="83">
        <f t="shared" si="1"/>
        <v>0.0552901023890785</v>
      </c>
      <c r="CO35" s="83">
        <f t="shared" si="2"/>
        <v>0.36419753086419754</v>
      </c>
      <c r="CP35" s="107">
        <f t="shared" si="3"/>
        <v>9.925254258056611</v>
      </c>
      <c r="CQ35" s="24">
        <v>74</v>
      </c>
      <c r="CR35" s="32">
        <v>1004</v>
      </c>
      <c r="CS35" s="24">
        <v>62</v>
      </c>
      <c r="CT35" s="24">
        <v>1998</v>
      </c>
      <c r="CU35" s="24">
        <f t="shared" si="24"/>
        <v>103896</v>
      </c>
      <c r="CV35" s="87">
        <f t="shared" si="4"/>
        <v>35.45938566552901</v>
      </c>
      <c r="CW35" s="24">
        <v>37</v>
      </c>
      <c r="CX35" s="24">
        <f t="shared" si="25"/>
        <v>1924</v>
      </c>
      <c r="CY35" s="110">
        <f t="shared" si="5"/>
        <v>0.6566552901023891</v>
      </c>
    </row>
    <row r="36" spans="1:103" ht="9" customHeight="1">
      <c r="A36" s="5" t="s">
        <v>173</v>
      </c>
      <c r="B36" s="12">
        <v>127909</v>
      </c>
      <c r="E36" s="32">
        <v>3830</v>
      </c>
      <c r="F36" s="37">
        <v>0</v>
      </c>
      <c r="G36" s="45">
        <v>0.75</v>
      </c>
      <c r="H36" s="45">
        <v>5</v>
      </c>
      <c r="I36" s="45">
        <v>0</v>
      </c>
      <c r="J36" s="45">
        <v>0.5</v>
      </c>
      <c r="K36" s="46">
        <v>6.25</v>
      </c>
      <c r="L36" s="53">
        <f t="shared" si="9"/>
        <v>0.195822454308094</v>
      </c>
      <c r="M36" s="54">
        <f t="shared" si="0"/>
        <v>1.6318537859007833</v>
      </c>
      <c r="N36" s="65">
        <v>47500</v>
      </c>
      <c r="O36" s="65">
        <v>178060</v>
      </c>
      <c r="P36" s="65">
        <v>2694</v>
      </c>
      <c r="Q36" s="66">
        <f t="shared" si="10"/>
        <v>228254</v>
      </c>
      <c r="R36" s="73">
        <f t="shared" si="11"/>
        <v>0.6390554743626355</v>
      </c>
      <c r="S36" s="66">
        <f t="shared" si="12"/>
        <v>59.59634464751958</v>
      </c>
      <c r="T36" s="25">
        <v>31999</v>
      </c>
      <c r="U36" s="25">
        <v>32011</v>
      </c>
      <c r="V36" s="25">
        <v>4565</v>
      </c>
      <c r="W36" s="25">
        <v>17674</v>
      </c>
      <c r="X36" s="25">
        <v>22171</v>
      </c>
      <c r="Y36" s="25">
        <v>100</v>
      </c>
      <c r="Z36" s="26">
        <v>1100</v>
      </c>
      <c r="AA36" s="65">
        <f t="shared" si="13"/>
        <v>109620</v>
      </c>
      <c r="AB36" s="73">
        <f t="shared" si="14"/>
        <v>0.30690923751448873</v>
      </c>
      <c r="AC36" s="65">
        <f t="shared" si="15"/>
        <v>28.621409921671017</v>
      </c>
      <c r="AD36" s="77">
        <v>0</v>
      </c>
      <c r="AE36" s="77">
        <v>0</v>
      </c>
      <c r="AF36" s="77">
        <v>0</v>
      </c>
      <c r="AG36" s="76">
        <v>12000</v>
      </c>
      <c r="AH36" s="77">
        <v>7300</v>
      </c>
      <c r="AI36" s="77">
        <f t="shared" si="16"/>
        <v>19300</v>
      </c>
      <c r="AJ36" s="73">
        <f t="shared" si="17"/>
        <v>0.05403528812287568</v>
      </c>
      <c r="AK36" s="76">
        <v>357174</v>
      </c>
      <c r="AL36" s="92">
        <v>0</v>
      </c>
      <c r="AM36" s="102">
        <f t="shared" si="18"/>
        <v>0.08962298487571883</v>
      </c>
      <c r="AN36" s="77">
        <f t="shared" si="19"/>
        <v>93.25691906005223</v>
      </c>
      <c r="AO36" s="77">
        <v>22238060</v>
      </c>
      <c r="AP36" s="77">
        <f t="shared" si="7"/>
        <v>5806.281984334204</v>
      </c>
      <c r="AQ36" s="102">
        <f>SUM(AK36/AO36)</f>
        <v>0.016061383052298626</v>
      </c>
      <c r="AR36" s="24">
        <v>1549</v>
      </c>
      <c r="AS36" s="24">
        <v>48751</v>
      </c>
      <c r="AT36" s="32">
        <v>894</v>
      </c>
      <c r="AU36" s="24">
        <v>45704</v>
      </c>
      <c r="AV36" s="87">
        <f t="shared" si="20"/>
        <v>12.728720626631853</v>
      </c>
      <c r="AW36" s="25">
        <v>10</v>
      </c>
      <c r="AX36" s="25">
        <v>70</v>
      </c>
      <c r="AY36" s="25">
        <v>10</v>
      </c>
      <c r="AZ36" s="25">
        <v>70</v>
      </c>
      <c r="BA36" s="24">
        <v>10</v>
      </c>
      <c r="BB36" s="26">
        <v>390</v>
      </c>
      <c r="BC36" s="25">
        <v>10</v>
      </c>
      <c r="BD36" s="25">
        <v>390</v>
      </c>
      <c r="BE36" s="24">
        <f t="shared" si="8"/>
        <v>101.82767624020887</v>
      </c>
      <c r="BF36" s="25">
        <v>153</v>
      </c>
      <c r="BG36" s="25">
        <v>7724</v>
      </c>
      <c r="BH36" s="25">
        <v>134</v>
      </c>
      <c r="BI36" s="25">
        <v>7700</v>
      </c>
      <c r="BJ36" s="25">
        <v>0</v>
      </c>
      <c r="BK36" s="26">
        <v>0</v>
      </c>
      <c r="BL36" s="24">
        <v>0</v>
      </c>
      <c r="BM36" s="25">
        <v>0</v>
      </c>
      <c r="BN36" s="25">
        <v>0</v>
      </c>
      <c r="BO36" s="25">
        <v>0</v>
      </c>
      <c r="BP36" s="25">
        <v>6</v>
      </c>
      <c r="BQ36" s="25">
        <v>900</v>
      </c>
      <c r="BR36" s="25">
        <v>6</v>
      </c>
      <c r="BS36" s="26">
        <v>867</v>
      </c>
      <c r="BT36" s="25">
        <v>254</v>
      </c>
      <c r="BU36" s="25">
        <v>4132</v>
      </c>
      <c r="BV36" s="25">
        <v>127</v>
      </c>
      <c r="BW36" s="25">
        <v>3805</v>
      </c>
      <c r="BX36" s="25">
        <v>3</v>
      </c>
      <c r="BY36" s="25">
        <v>20</v>
      </c>
      <c r="BZ36" s="25">
        <v>3</v>
      </c>
      <c r="CA36" s="25">
        <v>20</v>
      </c>
      <c r="CB36" s="25">
        <v>0</v>
      </c>
      <c r="CC36" s="25">
        <v>0</v>
      </c>
      <c r="CD36" s="25">
        <v>12463</v>
      </c>
      <c r="CE36" s="83">
        <f t="shared" si="21"/>
        <v>3.254046997389034</v>
      </c>
      <c r="CF36" s="25">
        <v>7500</v>
      </c>
      <c r="CG36" s="83">
        <f t="shared" si="6"/>
        <v>1.95822454308094</v>
      </c>
      <c r="CH36" s="24">
        <v>237</v>
      </c>
      <c r="CI36" s="25">
        <v>68</v>
      </c>
      <c r="CJ36" s="26">
        <f t="shared" si="22"/>
        <v>305</v>
      </c>
      <c r="CK36" s="25">
        <v>148</v>
      </c>
      <c r="CL36" s="25">
        <v>215</v>
      </c>
      <c r="CM36" s="25">
        <f t="shared" si="23"/>
        <v>363</v>
      </c>
      <c r="CN36" s="83">
        <f t="shared" si="1"/>
        <v>0.09477806788511749</v>
      </c>
      <c r="CO36" s="83">
        <f t="shared" si="2"/>
        <v>0.8402203856749312</v>
      </c>
      <c r="CP36" s="107">
        <f t="shared" si="3"/>
        <v>29.12621359223301</v>
      </c>
      <c r="CQ36" s="24">
        <v>85</v>
      </c>
      <c r="CR36" s="32">
        <v>1500</v>
      </c>
      <c r="CS36" s="24">
        <v>55</v>
      </c>
      <c r="CU36" s="24">
        <f t="shared" si="24"/>
        <v>0</v>
      </c>
      <c r="CV36" s="87">
        <f t="shared" si="4"/>
        <v>0</v>
      </c>
      <c r="CW36" s="24">
        <v>65</v>
      </c>
      <c r="CX36" s="24">
        <f t="shared" si="25"/>
        <v>3380</v>
      </c>
      <c r="CY36" s="110">
        <f t="shared" si="5"/>
        <v>0.8825065274151436</v>
      </c>
    </row>
    <row r="37" spans="1:103" ht="9" customHeight="1">
      <c r="A37" s="5" t="s">
        <v>174</v>
      </c>
      <c r="B37" s="12">
        <v>128258</v>
      </c>
      <c r="E37" s="32">
        <v>1550</v>
      </c>
      <c r="F37" s="37">
        <v>0</v>
      </c>
      <c r="G37" s="45">
        <v>1</v>
      </c>
      <c r="H37" s="45">
        <v>1</v>
      </c>
      <c r="I37" s="45">
        <v>0</v>
      </c>
      <c r="J37" s="45">
        <v>1.8</v>
      </c>
      <c r="K37" s="46">
        <v>3.8</v>
      </c>
      <c r="L37" s="53">
        <f t="shared" si="9"/>
        <v>0.6451612903225806</v>
      </c>
      <c r="M37" s="54">
        <f t="shared" si="0"/>
        <v>2.451612903225806</v>
      </c>
      <c r="N37" s="65">
        <v>38820</v>
      </c>
      <c r="O37" s="65">
        <v>24300</v>
      </c>
      <c r="P37" s="65">
        <v>13770</v>
      </c>
      <c r="Q37" s="66">
        <f t="shared" si="10"/>
        <v>76890</v>
      </c>
      <c r="R37" s="73">
        <f t="shared" si="11"/>
        <v>0.685349092173169</v>
      </c>
      <c r="S37" s="66">
        <f t="shared" si="12"/>
        <v>49.60645161290323</v>
      </c>
      <c r="T37" s="25">
        <v>14427</v>
      </c>
      <c r="U37" s="25">
        <v>5363</v>
      </c>
      <c r="V37" s="25">
        <v>1210</v>
      </c>
      <c r="W37" s="25">
        <v>1120</v>
      </c>
      <c r="X37" s="25">
        <v>4641</v>
      </c>
      <c r="Y37" s="25">
        <v>0</v>
      </c>
      <c r="Z37" s="26">
        <v>2345</v>
      </c>
      <c r="AA37" s="65">
        <f t="shared" si="13"/>
        <v>29106</v>
      </c>
      <c r="AB37" s="73">
        <f t="shared" si="14"/>
        <v>0.25943257480546567</v>
      </c>
      <c r="AC37" s="65">
        <f t="shared" si="15"/>
        <v>18.77806451612903</v>
      </c>
      <c r="AD37" s="77">
        <v>0</v>
      </c>
      <c r="AE37" s="77">
        <v>1000</v>
      </c>
      <c r="AF37" s="77">
        <v>0</v>
      </c>
      <c r="AG37" s="76">
        <v>5195</v>
      </c>
      <c r="AH37" s="77">
        <v>0</v>
      </c>
      <c r="AI37" s="77">
        <f t="shared" si="16"/>
        <v>6195</v>
      </c>
      <c r="AJ37" s="73">
        <f t="shared" si="17"/>
        <v>0.05521833302136535</v>
      </c>
      <c r="AK37" s="76">
        <v>112191</v>
      </c>
      <c r="AL37" s="92">
        <v>0</v>
      </c>
      <c r="AM37" s="102">
        <f t="shared" si="18"/>
        <v>0.047802408392830086</v>
      </c>
      <c r="AN37" s="77">
        <f t="shared" si="19"/>
        <v>72.38129032258064</v>
      </c>
      <c r="AO37" s="77">
        <v>13264113</v>
      </c>
      <c r="AP37" s="77">
        <f t="shared" si="7"/>
        <v>8557.492258064516</v>
      </c>
      <c r="AQ37" s="102">
        <f>SUM(AK37/AO37)</f>
        <v>0.008458236144399554</v>
      </c>
      <c r="AR37" s="24">
        <v>407</v>
      </c>
      <c r="AS37" s="24">
        <v>55061</v>
      </c>
      <c r="AT37" s="32">
        <v>407</v>
      </c>
      <c r="AU37" s="24">
        <v>55061</v>
      </c>
      <c r="AV37" s="87">
        <f t="shared" si="20"/>
        <v>35.52322580645161</v>
      </c>
      <c r="AW37" s="25">
        <v>0</v>
      </c>
      <c r="AX37" s="25">
        <v>0</v>
      </c>
      <c r="AY37" s="25">
        <v>0</v>
      </c>
      <c r="AZ37" s="25">
        <v>0</v>
      </c>
      <c r="BA37" s="24">
        <v>17</v>
      </c>
      <c r="BB37" s="26">
        <v>144</v>
      </c>
      <c r="BC37" s="25">
        <v>17</v>
      </c>
      <c r="BD37" s="25">
        <v>144</v>
      </c>
      <c r="BE37" s="24">
        <f t="shared" si="8"/>
        <v>92.90322580645162</v>
      </c>
      <c r="BF37" s="25">
        <v>35</v>
      </c>
      <c r="BG37" s="25">
        <v>16744</v>
      </c>
      <c r="BH37" s="25">
        <v>0</v>
      </c>
      <c r="BI37" s="25">
        <v>39</v>
      </c>
      <c r="BP37" s="25">
        <v>0</v>
      </c>
      <c r="BQ37" s="25">
        <v>1613</v>
      </c>
      <c r="BR37" s="25">
        <v>0</v>
      </c>
      <c r="BS37" s="26">
        <v>1613</v>
      </c>
      <c r="BT37" s="25">
        <v>16</v>
      </c>
      <c r="BU37" s="25">
        <v>499</v>
      </c>
      <c r="BV37" s="25">
        <v>16</v>
      </c>
      <c r="BW37" s="25">
        <v>499</v>
      </c>
      <c r="BX37" s="25">
        <v>0</v>
      </c>
      <c r="BY37" s="25">
        <v>5</v>
      </c>
      <c r="BZ37" s="25">
        <v>0</v>
      </c>
      <c r="CA37" s="25">
        <v>5</v>
      </c>
      <c r="CD37" s="25">
        <v>11598</v>
      </c>
      <c r="CE37" s="83">
        <f t="shared" si="21"/>
        <v>7.48258064516129</v>
      </c>
      <c r="CH37" s="24">
        <v>128</v>
      </c>
      <c r="CI37" s="25">
        <v>3</v>
      </c>
      <c r="CJ37" s="26">
        <f t="shared" si="22"/>
        <v>131</v>
      </c>
      <c r="CK37" s="25">
        <v>218</v>
      </c>
      <c r="CL37" s="25">
        <v>4</v>
      </c>
      <c r="CM37" s="25">
        <f t="shared" si="23"/>
        <v>222</v>
      </c>
      <c r="CN37" s="83">
        <f t="shared" si="1"/>
        <v>0.1432258064516129</v>
      </c>
      <c r="CO37" s="83">
        <f t="shared" si="2"/>
        <v>0.5900900900900901</v>
      </c>
      <c r="CP37" s="107">
        <f t="shared" si="3"/>
        <v>19.141231246766683</v>
      </c>
      <c r="CQ37" s="24">
        <v>13</v>
      </c>
      <c r="CS37" s="24">
        <v>69</v>
      </c>
      <c r="CU37" s="24">
        <f t="shared" si="24"/>
        <v>0</v>
      </c>
      <c r="CV37" s="87">
        <f t="shared" si="4"/>
        <v>0</v>
      </c>
      <c r="CX37" s="24">
        <f t="shared" si="25"/>
        <v>0</v>
      </c>
      <c r="CY37" s="110">
        <f t="shared" si="5"/>
        <v>0</v>
      </c>
    </row>
    <row r="38" ht="9" customHeight="1">
      <c r="A38" s="6" t="s">
        <v>136</v>
      </c>
    </row>
    <row r="39" spans="1:103" ht="9" customHeight="1">
      <c r="A39" s="5" t="s">
        <v>175</v>
      </c>
      <c r="B39" s="12">
        <v>126207</v>
      </c>
      <c r="E39" s="32">
        <v>3770</v>
      </c>
      <c r="F39" s="37">
        <v>0</v>
      </c>
      <c r="G39" s="45">
        <v>4</v>
      </c>
      <c r="H39" s="45">
        <v>1.25</v>
      </c>
      <c r="I39" s="45">
        <v>0</v>
      </c>
      <c r="J39" s="45">
        <v>1.2</v>
      </c>
      <c r="K39" s="46">
        <v>6.45</v>
      </c>
      <c r="L39" s="53">
        <f>SUM(G39/(E39/1000))</f>
        <v>1.0610079575596818</v>
      </c>
      <c r="M39" s="54">
        <f>SUM(K39/(E39/1000))</f>
        <v>1.7108753315649867</v>
      </c>
      <c r="N39" s="65">
        <v>122426</v>
      </c>
      <c r="O39" s="65">
        <v>18597</v>
      </c>
      <c r="P39" s="65">
        <v>11865</v>
      </c>
      <c r="Q39" s="66">
        <f>SUM(N39:P39)</f>
        <v>152888</v>
      </c>
      <c r="R39" s="73">
        <f>SUM(Q39/AK39)</f>
        <v>0.574615702634645</v>
      </c>
      <c r="S39" s="66">
        <f>SUM(Q39/E39)</f>
        <v>40.55384615384615</v>
      </c>
      <c r="T39" s="25">
        <v>28305</v>
      </c>
      <c r="U39" s="25">
        <v>7800</v>
      </c>
      <c r="V39" s="25">
        <v>10080</v>
      </c>
      <c r="W39" s="25">
        <v>400</v>
      </c>
      <c r="X39" s="25">
        <v>24490</v>
      </c>
      <c r="Y39" s="25">
        <v>0</v>
      </c>
      <c r="Z39" s="26">
        <v>0</v>
      </c>
      <c r="AA39" s="65">
        <f>SUM(T39:Z39)</f>
        <v>71075</v>
      </c>
      <c r="AB39" s="73">
        <f>SUM(AA39/AK39)</f>
        <v>0.267128951027925</v>
      </c>
      <c r="AC39" s="65">
        <f>SUM(AA39/E39)</f>
        <v>18.852785145888593</v>
      </c>
      <c r="AD39" s="77">
        <v>150</v>
      </c>
      <c r="AE39" s="77">
        <v>0</v>
      </c>
      <c r="AF39" s="77">
        <v>1860</v>
      </c>
      <c r="AG39" s="76">
        <v>7611</v>
      </c>
      <c r="AH39" s="77">
        <v>32486</v>
      </c>
      <c r="AI39" s="77">
        <f>SUM(AD39:AH39)</f>
        <v>42107</v>
      </c>
      <c r="AJ39" s="73">
        <f>SUM(AI39/AK39)</f>
        <v>0.15825534633743</v>
      </c>
      <c r="AK39" s="76">
        <v>266070</v>
      </c>
      <c r="AL39" s="92">
        <v>37319</v>
      </c>
      <c r="AM39" s="102">
        <f>SUM(U39/AK39)</f>
        <v>0.029315593640771225</v>
      </c>
      <c r="AN39" s="77">
        <f>SUM(AK39/E39)</f>
        <v>70.57559681697613</v>
      </c>
      <c r="AO39" s="77">
        <v>25157958</v>
      </c>
      <c r="AP39" s="77">
        <f>SUM(AO39/E39)</f>
        <v>6673.198408488063</v>
      </c>
      <c r="AQ39" s="102">
        <f aca="true" t="shared" si="26" ref="AQ39:AQ52">SUM(AK39/AO39)</f>
        <v>0.010575977589278113</v>
      </c>
      <c r="AR39" s="24">
        <v>915</v>
      </c>
      <c r="AS39" s="24">
        <v>39129</v>
      </c>
      <c r="AT39" s="32">
        <v>887</v>
      </c>
      <c r="AU39" s="24">
        <v>29504</v>
      </c>
      <c r="AV39" s="87">
        <f>SUM(AS39/E39)</f>
        <v>10.379045092838195</v>
      </c>
      <c r="AW39" s="25">
        <v>0</v>
      </c>
      <c r="AX39" s="25">
        <v>0</v>
      </c>
      <c r="AY39" s="25">
        <v>0</v>
      </c>
      <c r="AZ39" s="25">
        <v>0</v>
      </c>
      <c r="BA39" s="24">
        <v>7</v>
      </c>
      <c r="BB39" s="26">
        <v>258</v>
      </c>
      <c r="BC39" s="25">
        <v>7</v>
      </c>
      <c r="BD39" s="25">
        <v>216</v>
      </c>
      <c r="BE39" s="24">
        <f>SUM(BD39/(E39/1000))</f>
        <v>57.294429708222815</v>
      </c>
      <c r="BF39" s="25">
        <v>0</v>
      </c>
      <c r="BG39" s="25">
        <v>60081</v>
      </c>
      <c r="BH39" s="25">
        <v>0</v>
      </c>
      <c r="BI39" s="25">
        <v>413</v>
      </c>
      <c r="BJ39" s="25">
        <v>1</v>
      </c>
      <c r="BK39" s="26">
        <v>45</v>
      </c>
      <c r="BL39" s="24">
        <v>20</v>
      </c>
      <c r="BM39" s="25">
        <v>20</v>
      </c>
      <c r="BN39" s="25">
        <v>0</v>
      </c>
      <c r="BO39" s="25">
        <v>0</v>
      </c>
      <c r="BP39" s="25">
        <v>24</v>
      </c>
      <c r="BQ39" s="25">
        <v>63</v>
      </c>
      <c r="BR39" s="25">
        <v>20</v>
      </c>
      <c r="BS39" s="26">
        <v>59</v>
      </c>
      <c r="BT39" s="25">
        <v>9</v>
      </c>
      <c r="BU39" s="25">
        <v>1855</v>
      </c>
      <c r="BV39" s="25">
        <v>9</v>
      </c>
      <c r="BW39" s="25">
        <v>1855</v>
      </c>
      <c r="BX39" s="25">
        <v>0</v>
      </c>
      <c r="BY39" s="25">
        <v>0</v>
      </c>
      <c r="BZ39" s="25">
        <v>0</v>
      </c>
      <c r="CA39" s="25">
        <v>0</v>
      </c>
      <c r="CB39" s="25">
        <v>4</v>
      </c>
      <c r="CC39" s="25">
        <v>36</v>
      </c>
      <c r="CD39" s="25">
        <v>7947</v>
      </c>
      <c r="CE39" s="83">
        <f>SUM(CD39/E39)</f>
        <v>2.1079575596816977</v>
      </c>
      <c r="CF39" s="25">
        <v>850</v>
      </c>
      <c r="CG39" s="83">
        <f>SUM(CF39/E39)</f>
        <v>0.22546419098143236</v>
      </c>
      <c r="CH39" s="24">
        <v>356</v>
      </c>
      <c r="CI39" s="25">
        <v>24</v>
      </c>
      <c r="CJ39" s="26">
        <f>SUM(CH39:CI39)</f>
        <v>380</v>
      </c>
      <c r="CK39" s="25">
        <v>192</v>
      </c>
      <c r="CL39" s="25">
        <v>87</v>
      </c>
      <c r="CM39" s="25">
        <f>SUM(CK39:CL39)</f>
        <v>279</v>
      </c>
      <c r="CN39" s="83">
        <f>SUM(CM39/E39)</f>
        <v>0.07400530503978779</v>
      </c>
      <c r="CO39" s="83">
        <f aca="true" t="shared" si="27" ref="CO39:CO51">SUM(CJ39/CM39)</f>
        <v>1.3620071684587813</v>
      </c>
      <c r="CP39" s="107">
        <f aca="true" t="shared" si="28" ref="CP39:CP51">SUM(CM39/(CD39/1000))</f>
        <v>35.107587768969424</v>
      </c>
      <c r="CQ39" s="24">
        <v>56</v>
      </c>
      <c r="CR39" s="32">
        <v>805</v>
      </c>
      <c r="CS39" s="24">
        <v>61</v>
      </c>
      <c r="CT39" s="24">
        <v>770</v>
      </c>
      <c r="CU39" s="24">
        <f>SUM(CT39*52)</f>
        <v>40040</v>
      </c>
      <c r="CV39" s="87">
        <f>SUM(CU39/E39)</f>
        <v>10.620689655172415</v>
      </c>
      <c r="CW39" s="24">
        <v>101</v>
      </c>
      <c r="CX39" s="24">
        <f>SUM(CW39*52)</f>
        <v>5252</v>
      </c>
      <c r="CY39" s="110">
        <f aca="true" t="shared" si="29" ref="CY39:CY52">SUM(CX39/E39)</f>
        <v>1.393103448275862</v>
      </c>
    </row>
    <row r="40" spans="1:103" ht="9" customHeight="1">
      <c r="A40" s="5" t="s">
        <v>176</v>
      </c>
      <c r="B40" s="12">
        <v>126711</v>
      </c>
      <c r="E40" s="32">
        <v>3170</v>
      </c>
      <c r="F40" s="37">
        <v>3</v>
      </c>
      <c r="G40" s="45">
        <v>3</v>
      </c>
      <c r="H40" s="45">
        <v>6.95</v>
      </c>
      <c r="I40" s="45">
        <v>0</v>
      </c>
      <c r="J40" s="45">
        <v>2.6</v>
      </c>
      <c r="K40" s="46">
        <v>12.55</v>
      </c>
      <c r="L40" s="53">
        <f>SUM(G40/(E40/1000))</f>
        <v>0.9463722397476341</v>
      </c>
      <c r="M40" s="54">
        <f>SUM(K40/(E40/1000))</f>
        <v>3.958990536277603</v>
      </c>
      <c r="N40" s="65">
        <v>133058</v>
      </c>
      <c r="O40" s="65">
        <v>109662</v>
      </c>
      <c r="P40" s="65">
        <v>14166</v>
      </c>
      <c r="Q40" s="66">
        <f>SUM(N40:P40)</f>
        <v>256886</v>
      </c>
      <c r="R40" s="73">
        <f>SUM(Q40/AK40)</f>
        <v>0.5973967986716557</v>
      </c>
      <c r="S40" s="66">
        <f>SUM(Q40/E40)</f>
        <v>81.0365930599369</v>
      </c>
      <c r="T40" s="25">
        <v>64596</v>
      </c>
      <c r="U40" s="25">
        <v>28586</v>
      </c>
      <c r="V40" s="25">
        <v>7401</v>
      </c>
      <c r="W40" s="25">
        <v>4290</v>
      </c>
      <c r="X40" s="25">
        <v>6291</v>
      </c>
      <c r="Y40" s="25">
        <v>1400</v>
      </c>
      <c r="Z40" s="26">
        <v>1635</v>
      </c>
      <c r="AA40" s="65">
        <f>SUM(T40:Z40)</f>
        <v>114199</v>
      </c>
      <c r="AB40" s="73">
        <f>SUM(AA40/AK40)</f>
        <v>0.26557351125209006</v>
      </c>
      <c r="AC40" s="65">
        <f>SUM(AA40/E40)</f>
        <v>36.024921135646686</v>
      </c>
      <c r="AD40" s="77">
        <v>774</v>
      </c>
      <c r="AE40" s="77">
        <v>3318</v>
      </c>
      <c r="AF40" s="77">
        <v>160</v>
      </c>
      <c r="AG40" s="76">
        <v>43594</v>
      </c>
      <c r="AH40" s="77">
        <v>11078</v>
      </c>
      <c r="AI40" s="77">
        <f>SUM(AD40:AH40)</f>
        <v>58924</v>
      </c>
      <c r="AJ40" s="73">
        <f>SUM(AI40/AK40)</f>
        <v>0.1370296900762542</v>
      </c>
      <c r="AK40" s="76">
        <v>430009</v>
      </c>
      <c r="AL40" s="92">
        <v>61108</v>
      </c>
      <c r="AM40" s="102">
        <f>SUM(U40/AK40)</f>
        <v>0.06647767837417357</v>
      </c>
      <c r="AN40" s="77">
        <f>SUM(AK40/E40)</f>
        <v>135.64952681388013</v>
      </c>
      <c r="AO40" s="77">
        <v>24355193</v>
      </c>
      <c r="AP40" s="77">
        <f>SUM(AO40/E40)</f>
        <v>7683.0261829653</v>
      </c>
      <c r="AQ40" s="102">
        <f t="shared" si="26"/>
        <v>0.01765574183706941</v>
      </c>
      <c r="AR40" s="24">
        <v>2808</v>
      </c>
      <c r="AS40" s="24">
        <v>59044</v>
      </c>
      <c r="AT40" s="32">
        <v>1308</v>
      </c>
      <c r="AU40" s="24">
        <v>54813</v>
      </c>
      <c r="AV40" s="87">
        <f>SUM(AS40/E40)</f>
        <v>18.625867507886436</v>
      </c>
      <c r="AW40" s="25">
        <v>1120</v>
      </c>
      <c r="AX40" s="25">
        <v>2083</v>
      </c>
      <c r="AY40" s="25">
        <v>498</v>
      </c>
      <c r="AZ40" s="25">
        <v>1497</v>
      </c>
      <c r="BA40" s="24">
        <v>6</v>
      </c>
      <c r="BB40" s="26">
        <v>516</v>
      </c>
      <c r="BC40" s="25">
        <v>6</v>
      </c>
      <c r="BD40" s="25">
        <v>516</v>
      </c>
      <c r="BE40" s="24">
        <f>SUM(BD40/(E40/1000))</f>
        <v>162.77602523659306</v>
      </c>
      <c r="BF40" s="25">
        <v>3330</v>
      </c>
      <c r="BG40" s="25">
        <v>70147</v>
      </c>
      <c r="BH40" s="25">
        <v>4</v>
      </c>
      <c r="BI40" s="25">
        <v>490</v>
      </c>
      <c r="BJ40" s="25">
        <v>3</v>
      </c>
      <c r="BK40" s="26">
        <v>16</v>
      </c>
      <c r="BL40" s="24">
        <v>0</v>
      </c>
      <c r="BM40" s="25">
        <v>1506</v>
      </c>
      <c r="BN40" s="25">
        <v>115</v>
      </c>
      <c r="BO40" s="25">
        <v>1258</v>
      </c>
      <c r="BP40" s="25">
        <v>318</v>
      </c>
      <c r="BQ40" s="25">
        <v>3037</v>
      </c>
      <c r="BR40" s="25">
        <v>104</v>
      </c>
      <c r="BS40" s="26">
        <v>1231</v>
      </c>
      <c r="BT40" s="25">
        <v>29</v>
      </c>
      <c r="BU40" s="25">
        <v>4240</v>
      </c>
      <c r="BV40" s="25">
        <v>29</v>
      </c>
      <c r="BW40" s="25">
        <v>486</v>
      </c>
      <c r="BX40" s="25">
        <v>30</v>
      </c>
      <c r="BY40" s="25">
        <v>113</v>
      </c>
      <c r="BZ40" s="25">
        <v>24</v>
      </c>
      <c r="CA40" s="25">
        <v>83</v>
      </c>
      <c r="CB40" s="25">
        <v>9</v>
      </c>
      <c r="CC40" s="25">
        <v>9</v>
      </c>
      <c r="CD40" s="25">
        <v>17979</v>
      </c>
      <c r="CE40" s="83">
        <f>SUM(CD40/E40)</f>
        <v>5.671608832807571</v>
      </c>
      <c r="CF40" s="25">
        <v>8913</v>
      </c>
      <c r="CG40" s="83">
        <f>SUM(CF40/E40)</f>
        <v>2.811671924290221</v>
      </c>
      <c r="CH40" s="24">
        <v>1554</v>
      </c>
      <c r="CI40" s="25">
        <v>114</v>
      </c>
      <c r="CJ40" s="26">
        <f>SUM(CH40:CI40)</f>
        <v>1668</v>
      </c>
      <c r="CK40" s="25">
        <v>1300</v>
      </c>
      <c r="CL40" s="25">
        <v>1598</v>
      </c>
      <c r="CM40" s="25">
        <f>SUM(CK40:CL40)</f>
        <v>2898</v>
      </c>
      <c r="CN40" s="83">
        <f>SUM(CM40/E40)</f>
        <v>0.9141955835962146</v>
      </c>
      <c r="CO40" s="83">
        <f t="shared" si="27"/>
        <v>0.5755693581780539</v>
      </c>
      <c r="CP40" s="107">
        <f t="shared" si="28"/>
        <v>161.1880527281829</v>
      </c>
      <c r="CQ40" s="24">
        <v>55</v>
      </c>
      <c r="CR40" s="32">
        <v>848</v>
      </c>
      <c r="CS40" s="24">
        <v>80</v>
      </c>
      <c r="CT40" s="24">
        <v>4476</v>
      </c>
      <c r="CU40" s="24">
        <f>SUM(CT40*52)</f>
        <v>232752</v>
      </c>
      <c r="CV40" s="87">
        <f>SUM(CU40/E40)</f>
        <v>73.42334384858044</v>
      </c>
      <c r="CW40" s="24">
        <v>189</v>
      </c>
      <c r="CX40" s="24">
        <f>SUM(CW40*52)</f>
        <v>9828</v>
      </c>
      <c r="CY40" s="110">
        <f t="shared" si="29"/>
        <v>3.100315457413249</v>
      </c>
    </row>
    <row r="41" spans="1:103" ht="9" customHeight="1">
      <c r="A41" s="5" t="s">
        <v>177</v>
      </c>
      <c r="B41" s="12">
        <v>126748</v>
      </c>
      <c r="E41" s="32">
        <v>830</v>
      </c>
      <c r="F41" s="37">
        <v>0</v>
      </c>
      <c r="G41" s="45">
        <v>1</v>
      </c>
      <c r="H41" s="45">
        <v>3</v>
      </c>
      <c r="I41" s="45">
        <v>0</v>
      </c>
      <c r="J41" s="45">
        <v>2</v>
      </c>
      <c r="K41" s="46">
        <v>6</v>
      </c>
      <c r="L41" s="53">
        <f>SUM(G41/(E41/1000))</f>
        <v>1.2048192771084338</v>
      </c>
      <c r="M41" s="54">
        <f>SUM(K41/(E41/1000))</f>
        <v>7.228915662650603</v>
      </c>
      <c r="N41" s="65">
        <v>41247</v>
      </c>
      <c r="O41" s="65">
        <v>62448</v>
      </c>
      <c r="P41" s="65">
        <v>9784</v>
      </c>
      <c r="Q41" s="66">
        <f>SUM(N41:P41)</f>
        <v>113479</v>
      </c>
      <c r="R41" s="73">
        <f>SUM(Q41/AK41)</f>
        <v>0.7368144247563517</v>
      </c>
      <c r="S41" s="66">
        <f>SUM(Q41/E41)</f>
        <v>136.72168674698796</v>
      </c>
      <c r="T41" s="25">
        <v>7000</v>
      </c>
      <c r="U41" s="25">
        <v>11000</v>
      </c>
      <c r="V41" s="25">
        <v>0</v>
      </c>
      <c r="W41" s="25">
        <v>2000</v>
      </c>
      <c r="X41" s="25">
        <v>8000</v>
      </c>
      <c r="Y41" s="25">
        <v>500</v>
      </c>
      <c r="Z41" s="26">
        <v>570</v>
      </c>
      <c r="AA41" s="65">
        <f>SUM(T41:Z41)</f>
        <v>29070</v>
      </c>
      <c r="AB41" s="73">
        <f>SUM(AA41/AK41)</f>
        <v>0.18875030029932538</v>
      </c>
      <c r="AC41" s="65">
        <f>SUM(AA41/E41)</f>
        <v>35.024096385542165</v>
      </c>
      <c r="AD41" s="77">
        <v>0</v>
      </c>
      <c r="AE41" s="77">
        <v>1000</v>
      </c>
      <c r="AF41" s="77">
        <v>1500</v>
      </c>
      <c r="AG41" s="76">
        <v>8500</v>
      </c>
      <c r="AH41" s="77">
        <v>464</v>
      </c>
      <c r="AI41" s="77">
        <f>SUM(AD41:AH41)</f>
        <v>11464</v>
      </c>
      <c r="AJ41" s="73">
        <f>SUM(AI41/AK41)</f>
        <v>0.07443527494432288</v>
      </c>
      <c r="AK41" s="76">
        <v>154013</v>
      </c>
      <c r="AL41" s="92">
        <v>0</v>
      </c>
      <c r="AM41" s="102">
        <f>SUM(U41/AK41)</f>
        <v>0.0714225422529267</v>
      </c>
      <c r="AN41" s="77">
        <f>SUM(AK41/E41)</f>
        <v>185.5578313253012</v>
      </c>
      <c r="AO41" s="77">
        <v>8938545</v>
      </c>
      <c r="AP41" s="77">
        <f>SUM(AO41/E41)</f>
        <v>10769.331325301206</v>
      </c>
      <c r="AQ41" s="102">
        <f t="shared" si="26"/>
        <v>0.017230209167151924</v>
      </c>
      <c r="AR41" s="24">
        <v>1396</v>
      </c>
      <c r="AS41" s="24">
        <v>21981</v>
      </c>
      <c r="AT41" s="32">
        <v>1218</v>
      </c>
      <c r="AU41" s="24">
        <v>23172</v>
      </c>
      <c r="AV41" s="87">
        <f>SUM(AS41/E41)</f>
        <v>26.483132530120482</v>
      </c>
      <c r="AW41" s="25">
        <v>0</v>
      </c>
      <c r="AX41" s="25">
        <v>43</v>
      </c>
      <c r="AY41" s="25">
        <v>15</v>
      </c>
      <c r="AZ41" s="25">
        <v>58</v>
      </c>
      <c r="BA41" s="24">
        <v>4</v>
      </c>
      <c r="BB41" s="26">
        <v>105</v>
      </c>
      <c r="BC41" s="25">
        <v>6</v>
      </c>
      <c r="BD41" s="25">
        <v>108</v>
      </c>
      <c r="BE41" s="24">
        <f>SUM(BD41/(E41/1000))</f>
        <v>130.12048192771084</v>
      </c>
      <c r="BF41" s="25">
        <v>0</v>
      </c>
      <c r="BG41" s="25">
        <v>117</v>
      </c>
      <c r="BH41" s="25">
        <v>0</v>
      </c>
      <c r="BI41" s="25">
        <v>92</v>
      </c>
      <c r="BJ41" s="25">
        <v>161</v>
      </c>
      <c r="BK41" s="26">
        <v>322</v>
      </c>
      <c r="BL41" s="24">
        <v>159</v>
      </c>
      <c r="BM41" s="25">
        <v>159</v>
      </c>
      <c r="BN41" s="25">
        <v>207</v>
      </c>
      <c r="BO41" s="25">
        <v>207</v>
      </c>
      <c r="BP41" s="25">
        <v>87</v>
      </c>
      <c r="BQ41" s="25">
        <v>444</v>
      </c>
      <c r="BR41" s="25">
        <v>36</v>
      </c>
      <c r="BS41" s="26">
        <v>284</v>
      </c>
      <c r="BT41" s="25">
        <v>320</v>
      </c>
      <c r="BU41" s="25">
        <v>1406</v>
      </c>
      <c r="BV41" s="25">
        <v>244</v>
      </c>
      <c r="BW41" s="25">
        <v>1012</v>
      </c>
      <c r="BX41" s="25">
        <v>1793</v>
      </c>
      <c r="BY41" s="25">
        <v>2931</v>
      </c>
      <c r="BZ41" s="25">
        <v>978</v>
      </c>
      <c r="CA41" s="25">
        <v>1841</v>
      </c>
      <c r="CB41" s="25">
        <v>34</v>
      </c>
      <c r="CC41" s="25">
        <v>116</v>
      </c>
      <c r="CD41" s="25">
        <v>9638</v>
      </c>
      <c r="CE41" s="83">
        <f>SUM(CD41/E41)</f>
        <v>11.612048192771084</v>
      </c>
      <c r="CF41" s="25">
        <v>13481</v>
      </c>
      <c r="CG41" s="83">
        <f>SUM(CF41/E41)</f>
        <v>16.242168674698796</v>
      </c>
      <c r="CH41" s="24">
        <v>116</v>
      </c>
      <c r="CI41" s="25">
        <v>59</v>
      </c>
      <c r="CJ41" s="26">
        <f>SUM(CH41:CI41)</f>
        <v>175</v>
      </c>
      <c r="CK41" s="25">
        <v>592</v>
      </c>
      <c r="CL41" s="25">
        <v>71</v>
      </c>
      <c r="CM41" s="25">
        <f>SUM(CK41:CL41)</f>
        <v>663</v>
      </c>
      <c r="CN41" s="83">
        <f>SUM(CM41/E41)</f>
        <v>0.7987951807228916</v>
      </c>
      <c r="CO41" s="83">
        <f t="shared" si="27"/>
        <v>0.26395173453996984</v>
      </c>
      <c r="CP41" s="107">
        <f t="shared" si="28"/>
        <v>68.79020543681261</v>
      </c>
      <c r="CQ41" s="24">
        <v>37</v>
      </c>
      <c r="CR41" s="32">
        <v>280</v>
      </c>
      <c r="CS41" s="24">
        <v>72</v>
      </c>
      <c r="CT41" s="24">
        <v>106</v>
      </c>
      <c r="CU41" s="24">
        <f>SUM(CT41*52)</f>
        <v>5512</v>
      </c>
      <c r="CV41" s="87">
        <f>SUM(CU41/E41)</f>
        <v>6.6409638554216865</v>
      </c>
      <c r="CW41" s="24">
        <v>250</v>
      </c>
      <c r="CX41" s="24">
        <f>SUM(CW41*52)</f>
        <v>13000</v>
      </c>
      <c r="CY41" s="110">
        <f t="shared" si="29"/>
        <v>15.662650602409638</v>
      </c>
    </row>
    <row r="42" spans="1:103" ht="9" customHeight="1">
      <c r="A42" s="5" t="s">
        <v>178</v>
      </c>
      <c r="B42" s="12">
        <v>127732</v>
      </c>
      <c r="E42" s="32">
        <v>1650</v>
      </c>
      <c r="G42" s="45">
        <v>1</v>
      </c>
      <c r="H42" s="45">
        <v>8.5</v>
      </c>
      <c r="I42" s="45">
        <v>0</v>
      </c>
      <c r="J42" s="45">
        <v>0</v>
      </c>
      <c r="K42" s="46">
        <v>9.5</v>
      </c>
      <c r="L42" s="53">
        <f>SUM(G42/(E42/1000))</f>
        <v>0.6060606060606061</v>
      </c>
      <c r="M42" s="54">
        <f>SUM(K42/(E42/1000))</f>
        <v>5.757575757575758</v>
      </c>
      <c r="N42" s="65">
        <v>37106</v>
      </c>
      <c r="O42" s="65">
        <v>67939</v>
      </c>
      <c r="P42" s="65">
        <v>0</v>
      </c>
      <c r="Q42" s="66">
        <f>SUM(N42:P42)</f>
        <v>105045</v>
      </c>
      <c r="R42" s="73">
        <f>SUM(Q42/AK42)</f>
        <v>0.5822732185915025</v>
      </c>
      <c r="S42" s="66">
        <f>SUM(Q42/E42)</f>
        <v>63.663636363636364</v>
      </c>
      <c r="T42" s="25">
        <v>28000</v>
      </c>
      <c r="U42" s="25">
        <v>14750</v>
      </c>
      <c r="V42" s="25">
        <v>5600</v>
      </c>
      <c r="W42" s="25">
        <v>5000</v>
      </c>
      <c r="X42" s="25">
        <v>500</v>
      </c>
      <c r="Y42" s="25">
        <v>0</v>
      </c>
      <c r="Z42" s="26">
        <v>600</v>
      </c>
      <c r="AA42" s="65">
        <f>SUM(T42:Z42)</f>
        <v>54450</v>
      </c>
      <c r="AB42" s="73">
        <f>SUM(AA42/AK42)</f>
        <v>0.30182090296832126</v>
      </c>
      <c r="AC42" s="65">
        <f>SUM(AA42/E42)</f>
        <v>33</v>
      </c>
      <c r="AD42" s="77">
        <v>900</v>
      </c>
      <c r="AE42" s="77">
        <v>0</v>
      </c>
      <c r="AF42" s="77">
        <v>0</v>
      </c>
      <c r="AG42" s="76">
        <v>15380</v>
      </c>
      <c r="AH42" s="77">
        <v>4630</v>
      </c>
      <c r="AI42" s="77">
        <f>SUM(AD42:AH42)</f>
        <v>20910</v>
      </c>
      <c r="AJ42" s="73">
        <f>SUM(AI42/AK42)</f>
        <v>0.11590587844017627</v>
      </c>
      <c r="AK42" s="76">
        <v>180405</v>
      </c>
      <c r="AL42" s="92">
        <v>38590</v>
      </c>
      <c r="AM42" s="102">
        <f>SUM(U42/AK42)</f>
        <v>0.08176048335689144</v>
      </c>
      <c r="AN42" s="77">
        <f>SUM(AK42/E42)</f>
        <v>109.33636363636364</v>
      </c>
      <c r="AO42" s="77">
        <v>9575618</v>
      </c>
      <c r="AP42" s="77">
        <f>SUM(AO42/E42)</f>
        <v>5803.404848484848</v>
      </c>
      <c r="AQ42" s="102">
        <f t="shared" si="26"/>
        <v>0.018840037269657165</v>
      </c>
      <c r="AR42" s="24">
        <v>1138</v>
      </c>
      <c r="AS42" s="24">
        <v>42667</v>
      </c>
      <c r="AT42" s="32">
        <v>1096</v>
      </c>
      <c r="AU42" s="24">
        <v>39028</v>
      </c>
      <c r="AV42" s="87">
        <f>SUM(AS42/E42)</f>
        <v>25.85878787878788</v>
      </c>
      <c r="AW42" s="25">
        <v>0</v>
      </c>
      <c r="AX42" s="25">
        <v>0</v>
      </c>
      <c r="AY42" s="25">
        <v>0</v>
      </c>
      <c r="AZ42" s="25">
        <v>0</v>
      </c>
      <c r="BA42" s="24">
        <v>2</v>
      </c>
      <c r="BB42" s="26">
        <v>224</v>
      </c>
      <c r="BC42" s="25">
        <v>2</v>
      </c>
      <c r="BD42" s="25">
        <v>224</v>
      </c>
      <c r="BE42" s="24">
        <f>SUM(BD42/(E42/1000))</f>
        <v>135.75757575757575</v>
      </c>
      <c r="BF42" s="25">
        <v>120</v>
      </c>
      <c r="BG42" s="25">
        <v>4919</v>
      </c>
      <c r="BH42" s="25">
        <v>0</v>
      </c>
      <c r="BI42" s="25">
        <v>176</v>
      </c>
      <c r="BJ42" s="25">
        <v>0</v>
      </c>
      <c r="BK42" s="26">
        <v>0</v>
      </c>
      <c r="BL42" s="24">
        <v>0</v>
      </c>
      <c r="BM42" s="25">
        <v>0</v>
      </c>
      <c r="BN42" s="25">
        <v>0</v>
      </c>
      <c r="BO42" s="25">
        <v>0</v>
      </c>
      <c r="BP42" s="25">
        <v>81</v>
      </c>
      <c r="BQ42" s="25">
        <v>2496</v>
      </c>
      <c r="BR42" s="25">
        <v>81</v>
      </c>
      <c r="BS42" s="26">
        <v>2346</v>
      </c>
      <c r="BT42" s="25">
        <v>252</v>
      </c>
      <c r="BU42" s="25">
        <v>1128</v>
      </c>
      <c r="BV42" s="25">
        <v>220</v>
      </c>
      <c r="BW42" s="25">
        <v>915</v>
      </c>
      <c r="BX42" s="25">
        <v>0</v>
      </c>
      <c r="BY42" s="25">
        <v>0</v>
      </c>
      <c r="BZ42" s="25">
        <v>0</v>
      </c>
      <c r="CA42" s="25">
        <v>0</v>
      </c>
      <c r="CB42" s="25">
        <v>486</v>
      </c>
      <c r="CC42" s="25">
        <v>10747</v>
      </c>
      <c r="CD42" s="25">
        <v>20496</v>
      </c>
      <c r="CE42" s="83">
        <f>SUM(CD42/E42)</f>
        <v>12.421818181818182</v>
      </c>
      <c r="CF42" s="25">
        <v>766</v>
      </c>
      <c r="CG42" s="83">
        <f>SUM(CF42/E42)</f>
        <v>0.46424242424242423</v>
      </c>
      <c r="CH42" s="24">
        <v>377</v>
      </c>
      <c r="CI42" s="25">
        <v>170</v>
      </c>
      <c r="CJ42" s="26">
        <f>SUM(CH42:CI42)</f>
        <v>547</v>
      </c>
      <c r="CK42" s="25">
        <v>207</v>
      </c>
      <c r="CL42" s="25">
        <v>130</v>
      </c>
      <c r="CM42" s="25">
        <f>SUM(CK42:CL42)</f>
        <v>337</v>
      </c>
      <c r="CN42" s="83">
        <f>SUM(CM42/E42)</f>
        <v>0.20424242424242425</v>
      </c>
      <c r="CO42" s="83">
        <f t="shared" si="27"/>
        <v>1.6231454005934718</v>
      </c>
      <c r="CP42" s="107">
        <f t="shared" si="28"/>
        <v>16.44223263075722</v>
      </c>
      <c r="CQ42" s="24">
        <v>31</v>
      </c>
      <c r="CR42" s="32">
        <v>775</v>
      </c>
      <c r="CS42" s="24">
        <v>71</v>
      </c>
      <c r="CT42" s="24">
        <v>1450</v>
      </c>
      <c r="CU42" s="24">
        <f>SUM(CT42*52)</f>
        <v>75400</v>
      </c>
      <c r="CV42" s="87">
        <f>SUM(CU42/E42)</f>
        <v>45.696969696969695</v>
      </c>
      <c r="CW42" s="24">
        <v>104</v>
      </c>
      <c r="CX42" s="24">
        <f>SUM(CW42*52)</f>
        <v>5408</v>
      </c>
      <c r="CY42" s="110">
        <f t="shared" si="29"/>
        <v>3.2775757575757574</v>
      </c>
    </row>
    <row r="43" spans="1:103" s="2" customFormat="1" ht="9" customHeight="1">
      <c r="A43" s="6" t="s">
        <v>137</v>
      </c>
      <c r="B43" s="9"/>
      <c r="C43" s="14"/>
      <c r="D43" s="14"/>
      <c r="E43" s="30"/>
      <c r="F43" s="36"/>
      <c r="G43" s="47"/>
      <c r="H43" s="47"/>
      <c r="I43" s="47"/>
      <c r="J43" s="47"/>
      <c r="K43" s="44"/>
      <c r="L43" s="50"/>
      <c r="M43" s="51"/>
      <c r="N43" s="67"/>
      <c r="O43" s="67"/>
      <c r="P43" s="67"/>
      <c r="Q43" s="64"/>
      <c r="R43" s="74"/>
      <c r="S43" s="64"/>
      <c r="T43" s="15"/>
      <c r="U43" s="15"/>
      <c r="V43" s="15"/>
      <c r="W43" s="15"/>
      <c r="X43" s="15"/>
      <c r="Y43" s="15"/>
      <c r="Z43" s="16"/>
      <c r="AA43" s="67"/>
      <c r="AB43" s="74"/>
      <c r="AC43" s="67"/>
      <c r="AD43" s="78"/>
      <c r="AE43" s="78"/>
      <c r="AF43" s="78"/>
      <c r="AG43" s="89"/>
      <c r="AH43" s="78"/>
      <c r="AI43" s="78"/>
      <c r="AJ43" s="74"/>
      <c r="AK43" s="89"/>
      <c r="AL43" s="91"/>
      <c r="AM43" s="101"/>
      <c r="AN43" s="78"/>
      <c r="AO43" s="78"/>
      <c r="AP43" s="78"/>
      <c r="AQ43" s="101"/>
      <c r="AR43" s="14"/>
      <c r="AS43" s="14"/>
      <c r="AT43" s="30"/>
      <c r="AU43" s="14"/>
      <c r="AV43" s="85"/>
      <c r="AW43" s="15"/>
      <c r="AX43" s="15"/>
      <c r="AY43" s="15"/>
      <c r="AZ43" s="15"/>
      <c r="BA43" s="14"/>
      <c r="BB43" s="16"/>
      <c r="BC43" s="15"/>
      <c r="BD43" s="15"/>
      <c r="BE43" s="14"/>
      <c r="BF43" s="15"/>
      <c r="BG43" s="15"/>
      <c r="BH43" s="15"/>
      <c r="BI43" s="15"/>
      <c r="BJ43" s="15"/>
      <c r="BK43" s="16"/>
      <c r="BL43" s="14"/>
      <c r="BM43" s="15"/>
      <c r="BN43" s="15"/>
      <c r="BO43" s="15"/>
      <c r="BP43" s="15"/>
      <c r="BQ43" s="15"/>
      <c r="BR43" s="15"/>
      <c r="BS43" s="16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81"/>
      <c r="CF43" s="15"/>
      <c r="CG43" s="81"/>
      <c r="CH43" s="14"/>
      <c r="CI43" s="15"/>
      <c r="CJ43" s="16"/>
      <c r="CK43" s="15"/>
      <c r="CL43" s="15"/>
      <c r="CM43" s="15"/>
      <c r="CN43" s="81"/>
      <c r="CO43" s="81"/>
      <c r="CP43" s="106"/>
      <c r="CQ43" s="14"/>
      <c r="CR43" s="30"/>
      <c r="CS43" s="14"/>
      <c r="CT43" s="14"/>
      <c r="CU43" s="14"/>
      <c r="CV43" s="85"/>
      <c r="CW43" s="14"/>
      <c r="CX43" s="14"/>
      <c r="CY43" s="109"/>
    </row>
    <row r="44" spans="1:103" ht="9" customHeight="1">
      <c r="A44" s="5" t="s">
        <v>179</v>
      </c>
      <c r="E44" s="32">
        <f>SUM(E9,E10,E11,E13)</f>
        <v>28230</v>
      </c>
      <c r="F44" s="37">
        <f aca="true" t="shared" si="30" ref="F44:K44">SUM(F9:F13)</f>
        <v>6</v>
      </c>
      <c r="G44" s="45">
        <f t="shared" si="30"/>
        <v>109.4</v>
      </c>
      <c r="H44" s="45">
        <f t="shared" si="30"/>
        <v>221.1</v>
      </c>
      <c r="I44" s="45">
        <f t="shared" si="30"/>
        <v>0</v>
      </c>
      <c r="J44" s="45">
        <f t="shared" si="30"/>
        <v>97.6</v>
      </c>
      <c r="K44" s="46">
        <f t="shared" si="30"/>
        <v>428.09999999999997</v>
      </c>
      <c r="L44" s="53">
        <f aca="true" t="shared" si="31" ref="L44:L52">SUM(G44/(E44/1000))</f>
        <v>3.875309953949699</v>
      </c>
      <c r="M44" s="54">
        <f aca="true" t="shared" si="32" ref="M44:M52">SUM(K44/(E44/1000))</f>
        <v>15.16471838469713</v>
      </c>
      <c r="N44" s="65">
        <f>SUM(N9:N13)</f>
        <v>4334974</v>
      </c>
      <c r="O44" s="65">
        <f>SUM(O9:O13)</f>
        <v>6034453</v>
      </c>
      <c r="P44" s="65">
        <f>SUM(P9:P13)</f>
        <v>1061724</v>
      </c>
      <c r="Q44" s="66">
        <f>SUM(Q9:Q13)</f>
        <v>11431151</v>
      </c>
      <c r="R44" s="73">
        <f aca="true" t="shared" si="33" ref="R44:R52">SUM(Q44/AK44)</f>
        <v>0.4674129255078924</v>
      </c>
      <c r="S44" s="66">
        <f aca="true" t="shared" si="34" ref="S44:S52">SUM(Q44/E44)</f>
        <v>404.9291888062345</v>
      </c>
      <c r="T44" s="25">
        <f aca="true" t="shared" si="35" ref="T44:AA44">SUM(T9:T13)</f>
        <v>2714011</v>
      </c>
      <c r="U44" s="25">
        <f t="shared" si="35"/>
        <v>5430011</v>
      </c>
      <c r="V44" s="25">
        <f t="shared" si="35"/>
        <v>648531</v>
      </c>
      <c r="W44" s="25">
        <f t="shared" si="35"/>
        <v>145465</v>
      </c>
      <c r="X44" s="25">
        <f t="shared" si="35"/>
        <v>749534</v>
      </c>
      <c r="Y44" s="25">
        <f t="shared" si="35"/>
        <v>105319</v>
      </c>
      <c r="Z44" s="26">
        <f t="shared" si="35"/>
        <v>584310</v>
      </c>
      <c r="AA44" s="65">
        <f t="shared" si="35"/>
        <v>10377181</v>
      </c>
      <c r="AB44" s="73">
        <f aca="true" t="shared" si="36" ref="AB44:AB52">SUM(AA44/AK44)</f>
        <v>0.4243167227635184</v>
      </c>
      <c r="AC44" s="65">
        <f aca="true" t="shared" si="37" ref="AC44:AC52">SUM(AA44/E44)</f>
        <v>367.5940843074743</v>
      </c>
      <c r="AD44" s="77">
        <f aca="true" t="shared" si="38" ref="AD44:AI44">SUM(AD9:AD13)</f>
        <v>286268</v>
      </c>
      <c r="AE44" s="77">
        <f t="shared" si="38"/>
        <v>288116</v>
      </c>
      <c r="AF44" s="77">
        <f t="shared" si="38"/>
        <v>653570</v>
      </c>
      <c r="AG44" s="76">
        <f t="shared" si="38"/>
        <v>381728</v>
      </c>
      <c r="AH44" s="77">
        <f t="shared" si="38"/>
        <v>1038201</v>
      </c>
      <c r="AI44" s="77">
        <f t="shared" si="38"/>
        <v>2647883</v>
      </c>
      <c r="AJ44" s="73">
        <f aca="true" t="shared" si="39" ref="AJ44:AJ52">SUM(AI44/AK44)</f>
        <v>0.10827035172858923</v>
      </c>
      <c r="AK44" s="76">
        <f>SUM(AK9:AK13)</f>
        <v>24456215</v>
      </c>
      <c r="AL44" s="92">
        <f>SUM(AL9:AL13)</f>
        <v>920921</v>
      </c>
      <c r="AM44" s="102">
        <f aca="true" t="shared" si="40" ref="AM44:AM52">SUM(U44/AK44)</f>
        <v>0.2220299011928052</v>
      </c>
      <c r="AN44" s="77">
        <f aca="true" t="shared" si="41" ref="AN44:AN52">SUM(AK44/E44)</f>
        <v>866.3200495926319</v>
      </c>
      <c r="AO44" s="77">
        <f>SUM(AO9:AO13)</f>
        <v>994258240</v>
      </c>
      <c r="AP44" s="77">
        <f aca="true" t="shared" si="42" ref="AP44:AP52">SUM(AO44/E44)</f>
        <v>35219.91640099185</v>
      </c>
      <c r="AQ44" s="102">
        <f t="shared" si="26"/>
        <v>0.024597447640967</v>
      </c>
      <c r="AR44" s="24">
        <f>SUM(AR9:AR13)</f>
        <v>80607</v>
      </c>
      <c r="AS44" s="24">
        <f>SUM(AS9:AS13)</f>
        <v>3725053</v>
      </c>
      <c r="AT44" s="32">
        <f>SUM(AT9:AT13)</f>
        <v>19244</v>
      </c>
      <c r="AU44" s="24">
        <f>SUM(AU9:AU13)</f>
        <v>747720</v>
      </c>
      <c r="AV44" s="87">
        <f aca="true" t="shared" si="43" ref="AV44:AV52">SUM(AS44/E44)</f>
        <v>131.95370173574213</v>
      </c>
      <c r="AW44" s="25">
        <f aca="true" t="shared" si="44" ref="AW44:BD44">SUM(AW9:AW13)</f>
        <v>56122</v>
      </c>
      <c r="AX44" s="25">
        <f t="shared" si="44"/>
        <v>2145499</v>
      </c>
      <c r="AY44" s="25">
        <f t="shared" si="44"/>
        <v>0</v>
      </c>
      <c r="AZ44" s="25">
        <f t="shared" si="44"/>
        <v>0</v>
      </c>
      <c r="BA44" s="24">
        <f t="shared" si="44"/>
        <v>239</v>
      </c>
      <c r="BB44" s="26">
        <f t="shared" si="44"/>
        <v>36849</v>
      </c>
      <c r="BC44" s="25">
        <f t="shared" si="44"/>
        <v>239</v>
      </c>
      <c r="BD44" s="25">
        <f t="shared" si="44"/>
        <v>36100</v>
      </c>
      <c r="BE44" s="24">
        <f aca="true" t="shared" si="45" ref="BE44:BE52">SUM(BD44/(E44/1000))</f>
        <v>1278.7814381863266</v>
      </c>
      <c r="BF44" s="25">
        <f aca="true" t="shared" si="46" ref="BF44:CD44">SUM(BF9:BF13)</f>
        <v>244170</v>
      </c>
      <c r="BG44" s="25">
        <f t="shared" si="46"/>
        <v>6933873</v>
      </c>
      <c r="BH44" s="25">
        <f t="shared" si="46"/>
        <v>0</v>
      </c>
      <c r="BI44" s="25">
        <f t="shared" si="46"/>
        <v>11510</v>
      </c>
      <c r="BJ44" s="25">
        <f t="shared" si="46"/>
        <v>278</v>
      </c>
      <c r="BK44" s="26">
        <f t="shared" si="46"/>
        <v>28974</v>
      </c>
      <c r="BL44" s="24">
        <f t="shared" si="46"/>
        <v>5279</v>
      </c>
      <c r="BM44" s="25">
        <f t="shared" si="46"/>
        <v>217691</v>
      </c>
      <c r="BN44" s="25">
        <f t="shared" si="46"/>
        <v>14135</v>
      </c>
      <c r="BO44" s="25">
        <f t="shared" si="46"/>
        <v>360605</v>
      </c>
      <c r="BP44" s="25">
        <f t="shared" si="46"/>
        <v>890</v>
      </c>
      <c r="BQ44" s="25">
        <f t="shared" si="46"/>
        <v>66523</v>
      </c>
      <c r="BR44" s="25">
        <f t="shared" si="46"/>
        <v>130</v>
      </c>
      <c r="BS44" s="26">
        <f t="shared" si="46"/>
        <v>13832</v>
      </c>
      <c r="BT44" s="25">
        <f t="shared" si="46"/>
        <v>2646</v>
      </c>
      <c r="BU44" s="25">
        <f t="shared" si="46"/>
        <v>20042</v>
      </c>
      <c r="BV44" s="25">
        <f t="shared" si="46"/>
        <v>335</v>
      </c>
      <c r="BW44" s="25">
        <f t="shared" si="46"/>
        <v>5324</v>
      </c>
      <c r="BX44" s="25">
        <f t="shared" si="46"/>
        <v>356</v>
      </c>
      <c r="BY44" s="25">
        <f t="shared" si="46"/>
        <v>5016</v>
      </c>
      <c r="BZ44" s="25">
        <f t="shared" si="46"/>
        <v>44</v>
      </c>
      <c r="CA44" s="25">
        <f t="shared" si="46"/>
        <v>149</v>
      </c>
      <c r="CB44" s="25">
        <f t="shared" si="46"/>
        <v>0</v>
      </c>
      <c r="CC44" s="25">
        <f t="shared" si="46"/>
        <v>0</v>
      </c>
      <c r="CD44" s="25">
        <f t="shared" si="46"/>
        <v>1679300</v>
      </c>
      <c r="CE44" s="83">
        <f aca="true" t="shared" si="47" ref="CE44:CE52">SUM(CD44/E44)</f>
        <v>59.48636202621325</v>
      </c>
      <c r="CF44" s="25">
        <f>SUM(CF9:CF13)</f>
        <v>29695</v>
      </c>
      <c r="CG44" s="83">
        <f aca="true" t="shared" si="48" ref="CG44:CG52">SUM(CF44/E44)</f>
        <v>1.0518951470067304</v>
      </c>
      <c r="CH44" s="24">
        <f aca="true" t="shared" si="49" ref="CH44:CM44">SUM(CH9:CH13)</f>
        <v>37321</v>
      </c>
      <c r="CI44" s="25">
        <f t="shared" si="49"/>
        <v>30885</v>
      </c>
      <c r="CJ44" s="26">
        <f t="shared" si="49"/>
        <v>68206</v>
      </c>
      <c r="CK44" s="25">
        <f t="shared" si="49"/>
        <v>13233</v>
      </c>
      <c r="CL44" s="25">
        <f t="shared" si="49"/>
        <v>28481</v>
      </c>
      <c r="CM44" s="25">
        <f t="shared" si="49"/>
        <v>41714</v>
      </c>
      <c r="CN44" s="83">
        <f aca="true" t="shared" si="50" ref="CN44:CN52">SUM(CM44/E44)</f>
        <v>1.477647892313142</v>
      </c>
      <c r="CO44" s="83">
        <f t="shared" si="27"/>
        <v>1.6350865416886418</v>
      </c>
      <c r="CP44" s="107">
        <f t="shared" si="28"/>
        <v>24.840111951408325</v>
      </c>
      <c r="CQ44" s="24">
        <f>SUM(CQ9:CQ13)</f>
        <v>891</v>
      </c>
      <c r="CR44" s="32">
        <f>SUM(CR9:CR13)</f>
        <v>28919</v>
      </c>
      <c r="CT44" s="24">
        <f>SUM(CT9:CT13)</f>
        <v>112293</v>
      </c>
      <c r="CU44" s="24">
        <f aca="true" t="shared" si="51" ref="CU44:CU50">SUM(CT44*52)</f>
        <v>5839236</v>
      </c>
      <c r="CV44" s="87">
        <f aca="true" t="shared" si="52" ref="CV44:CV52">SUM(CU44/E44)</f>
        <v>206.8450584484591</v>
      </c>
      <c r="CW44" s="24">
        <f>SUM(CW9:CW13)</f>
        <v>12778</v>
      </c>
      <c r="CX44" s="24">
        <f aca="true" t="shared" si="53" ref="CX44:CX51">SUM(CW44*52)</f>
        <v>664456</v>
      </c>
      <c r="CY44" s="110">
        <f t="shared" si="29"/>
        <v>23.537229897272404</v>
      </c>
    </row>
    <row r="45" spans="1:103" ht="9" customHeight="1">
      <c r="A45" s="5" t="s">
        <v>180</v>
      </c>
      <c r="E45" s="32">
        <f aca="true" t="shared" si="54" ref="E45:K45">SUM(E15:E17)</f>
        <v>28380</v>
      </c>
      <c r="F45" s="37">
        <f t="shared" si="54"/>
        <v>3</v>
      </c>
      <c r="G45" s="45">
        <f t="shared" si="54"/>
        <v>55.25</v>
      </c>
      <c r="H45" s="45">
        <f t="shared" si="54"/>
        <v>100.2</v>
      </c>
      <c r="I45" s="45">
        <f t="shared" si="54"/>
        <v>0</v>
      </c>
      <c r="J45" s="45">
        <f t="shared" si="54"/>
        <v>95</v>
      </c>
      <c r="K45" s="46">
        <f t="shared" si="54"/>
        <v>250.45</v>
      </c>
      <c r="L45" s="53">
        <f t="shared" si="31"/>
        <v>1.9467935165609584</v>
      </c>
      <c r="M45" s="54">
        <f t="shared" si="32"/>
        <v>8.824876673713883</v>
      </c>
      <c r="N45" s="65">
        <f>SUM(N15:N17)</f>
        <v>2081508</v>
      </c>
      <c r="O45" s="65">
        <f>SUM(O15:O17)</f>
        <v>2355178</v>
      </c>
      <c r="P45" s="65">
        <f>SUM(P15:P17)</f>
        <v>802580</v>
      </c>
      <c r="Q45" s="66">
        <f>SUM(Q15:Q17)</f>
        <v>5239266</v>
      </c>
      <c r="R45" s="73">
        <f t="shared" si="33"/>
        <v>0.44816352527598635</v>
      </c>
      <c r="S45" s="66">
        <f t="shared" si="34"/>
        <v>184.61120507399576</v>
      </c>
      <c r="T45" s="25">
        <f aca="true" t="shared" si="55" ref="T45:AA45">SUM(T15:T17)</f>
        <v>1265761</v>
      </c>
      <c r="U45" s="25">
        <f t="shared" si="55"/>
        <v>2608304</v>
      </c>
      <c r="V45" s="25">
        <f t="shared" si="55"/>
        <v>66964</v>
      </c>
      <c r="W45" s="25">
        <f t="shared" si="55"/>
        <v>28219</v>
      </c>
      <c r="X45" s="25">
        <f t="shared" si="55"/>
        <v>377834</v>
      </c>
      <c r="Y45" s="25">
        <f t="shared" si="55"/>
        <v>121779</v>
      </c>
      <c r="Z45" s="26">
        <f t="shared" si="55"/>
        <v>862</v>
      </c>
      <c r="AA45" s="65">
        <f t="shared" si="55"/>
        <v>4469723</v>
      </c>
      <c r="AB45" s="73">
        <f t="shared" si="36"/>
        <v>0.38233730005064787</v>
      </c>
      <c r="AC45" s="65">
        <f t="shared" si="37"/>
        <v>157.49552501761804</v>
      </c>
      <c r="AD45" s="77">
        <f aca="true" t="shared" si="56" ref="AD45:AI45">SUM(AD15:AD17)</f>
        <v>197082</v>
      </c>
      <c r="AE45" s="77">
        <f t="shared" si="56"/>
        <v>53692</v>
      </c>
      <c r="AF45" s="77">
        <f t="shared" si="56"/>
        <v>1182840</v>
      </c>
      <c r="AG45" s="76">
        <f t="shared" si="56"/>
        <v>272344</v>
      </c>
      <c r="AH45" s="77">
        <f t="shared" si="56"/>
        <v>275576</v>
      </c>
      <c r="AI45" s="77">
        <f t="shared" si="56"/>
        <v>1981534</v>
      </c>
      <c r="AJ45" s="73">
        <f t="shared" si="39"/>
        <v>0.16949917467336575</v>
      </c>
      <c r="AK45" s="76">
        <f>SUM(AK15:AK17)</f>
        <v>11690523</v>
      </c>
      <c r="AL45" s="92">
        <f>SUM(AL15:AL17)</f>
        <v>210258</v>
      </c>
      <c r="AM45" s="102">
        <f t="shared" si="40"/>
        <v>0.2231126870885075</v>
      </c>
      <c r="AN45" s="77">
        <f t="shared" si="41"/>
        <v>411.92822410147994</v>
      </c>
      <c r="AO45" s="77">
        <f>SUM(AO15:AO17)</f>
        <v>494275960</v>
      </c>
      <c r="AP45" s="77">
        <f t="shared" si="42"/>
        <v>17416.348132487667</v>
      </c>
      <c r="AQ45" s="102">
        <f t="shared" si="26"/>
        <v>0.023651813857182128</v>
      </c>
      <c r="AR45" s="24">
        <f>SUM(AR15:AR17)</f>
        <v>62306</v>
      </c>
      <c r="AS45" s="24">
        <f>SUM(AS15:AS17)</f>
        <v>2077477</v>
      </c>
      <c r="AT45" s="32">
        <f>SUM(AT15:AT17)</f>
        <v>41659</v>
      </c>
      <c r="AU45" s="24">
        <f>SUM(AU15:AU17)</f>
        <v>1340738</v>
      </c>
      <c r="AV45" s="87">
        <f t="shared" si="43"/>
        <v>73.20214940098661</v>
      </c>
      <c r="AW45" s="25">
        <f aca="true" t="shared" si="57" ref="AW45:BD45">SUM(AW15:AW17)</f>
        <v>9848</v>
      </c>
      <c r="AX45" s="25">
        <f t="shared" si="57"/>
        <v>516258</v>
      </c>
      <c r="AY45" s="25">
        <f t="shared" si="57"/>
        <v>7560</v>
      </c>
      <c r="AZ45" s="25">
        <f t="shared" si="57"/>
        <v>264717</v>
      </c>
      <c r="BA45" s="24">
        <f t="shared" si="57"/>
        <v>495</v>
      </c>
      <c r="BB45" s="26">
        <f t="shared" si="57"/>
        <v>23929</v>
      </c>
      <c r="BC45" s="25">
        <f t="shared" si="57"/>
        <v>495</v>
      </c>
      <c r="BD45" s="25">
        <f t="shared" si="57"/>
        <v>23854</v>
      </c>
      <c r="BE45" s="24">
        <f t="shared" si="45"/>
        <v>840.5214940098662</v>
      </c>
      <c r="BF45" s="25">
        <f aca="true" t="shared" si="58" ref="BF45:CD45">SUM(BF15:BF17)</f>
        <v>67532</v>
      </c>
      <c r="BG45" s="25">
        <f t="shared" si="58"/>
        <v>2709964</v>
      </c>
      <c r="BH45" s="25">
        <f t="shared" si="58"/>
        <v>32267</v>
      </c>
      <c r="BI45" s="25">
        <f t="shared" si="58"/>
        <v>222662</v>
      </c>
      <c r="BJ45" s="25">
        <f t="shared" si="58"/>
        <v>6</v>
      </c>
      <c r="BK45" s="26">
        <f t="shared" si="58"/>
        <v>2299</v>
      </c>
      <c r="BL45" s="24">
        <f t="shared" si="58"/>
        <v>3373</v>
      </c>
      <c r="BM45" s="25">
        <f t="shared" si="58"/>
        <v>101274</v>
      </c>
      <c r="BN45" s="25">
        <f t="shared" si="58"/>
        <v>0</v>
      </c>
      <c r="BO45" s="25">
        <f t="shared" si="58"/>
        <v>2546</v>
      </c>
      <c r="BP45" s="25">
        <f t="shared" si="58"/>
        <v>192</v>
      </c>
      <c r="BQ45" s="25">
        <f t="shared" si="58"/>
        <v>24376</v>
      </c>
      <c r="BR45" s="25">
        <f t="shared" si="58"/>
        <v>131</v>
      </c>
      <c r="BS45" s="26">
        <f t="shared" si="58"/>
        <v>17557</v>
      </c>
      <c r="BT45" s="25">
        <f t="shared" si="58"/>
        <v>482</v>
      </c>
      <c r="BU45" s="25">
        <f t="shared" si="58"/>
        <v>8012</v>
      </c>
      <c r="BV45" s="25">
        <f t="shared" si="58"/>
        <v>293</v>
      </c>
      <c r="BW45" s="25">
        <f t="shared" si="58"/>
        <v>7693</v>
      </c>
      <c r="BX45" s="25">
        <f t="shared" si="58"/>
        <v>1100</v>
      </c>
      <c r="BY45" s="25">
        <f t="shared" si="58"/>
        <v>4567</v>
      </c>
      <c r="BZ45" s="25">
        <f t="shared" si="58"/>
        <v>261</v>
      </c>
      <c r="CA45" s="25">
        <f t="shared" si="58"/>
        <v>1128</v>
      </c>
      <c r="CB45" s="25">
        <f t="shared" si="58"/>
        <v>0</v>
      </c>
      <c r="CC45" s="25">
        <f t="shared" si="58"/>
        <v>0</v>
      </c>
      <c r="CD45" s="25">
        <f t="shared" si="58"/>
        <v>708923</v>
      </c>
      <c r="CE45" s="83">
        <f t="shared" si="47"/>
        <v>24.97966878083157</v>
      </c>
      <c r="CF45" s="25">
        <f>SUM(CF15:CF17)</f>
        <v>122477</v>
      </c>
      <c r="CG45" s="83">
        <f t="shared" si="48"/>
        <v>4.3156095842142355</v>
      </c>
      <c r="CH45" s="24">
        <f aca="true" t="shared" si="59" ref="CH45:CM45">SUM(CH15:CH17)</f>
        <v>15401</v>
      </c>
      <c r="CI45" s="25">
        <f t="shared" si="59"/>
        <v>23199</v>
      </c>
      <c r="CJ45" s="26">
        <f t="shared" si="59"/>
        <v>38600</v>
      </c>
      <c r="CK45" s="25">
        <f t="shared" si="59"/>
        <v>13935</v>
      </c>
      <c r="CL45" s="25">
        <f t="shared" si="59"/>
        <v>21354</v>
      </c>
      <c r="CM45" s="25">
        <f t="shared" si="59"/>
        <v>35289</v>
      </c>
      <c r="CN45" s="83">
        <f t="shared" si="50"/>
        <v>1.243446088794926</v>
      </c>
      <c r="CO45" s="83">
        <f t="shared" si="27"/>
        <v>1.0938252713310097</v>
      </c>
      <c r="CP45" s="107">
        <f t="shared" si="28"/>
        <v>49.778325713794025</v>
      </c>
      <c r="CQ45" s="24">
        <f>SUM(CQ15:CQ17)</f>
        <v>447</v>
      </c>
      <c r="CR45" s="32">
        <f>SUM(CR15:CR17)</f>
        <v>7427</v>
      </c>
      <c r="CT45" s="24">
        <f>SUM(CT15:CT17)</f>
        <v>28960</v>
      </c>
      <c r="CU45" s="24">
        <f t="shared" si="51"/>
        <v>1505920</v>
      </c>
      <c r="CV45" s="87">
        <f t="shared" si="52"/>
        <v>53.06272022551092</v>
      </c>
      <c r="CW45" s="24">
        <f>SUM(CW15:CW17)</f>
        <v>4717</v>
      </c>
      <c r="CX45" s="24">
        <f t="shared" si="53"/>
        <v>245284</v>
      </c>
      <c r="CY45" s="110">
        <f t="shared" si="29"/>
        <v>8.642847075405214</v>
      </c>
    </row>
    <row r="46" spans="1:103" ht="9" customHeight="1">
      <c r="A46" s="5" t="s">
        <v>157</v>
      </c>
      <c r="E46" s="32">
        <f>E18</f>
        <v>3250</v>
      </c>
      <c r="F46" s="37">
        <v>0</v>
      </c>
      <c r="G46" s="45">
        <v>8.5</v>
      </c>
      <c r="H46" s="45">
        <v>12</v>
      </c>
      <c r="I46" s="45">
        <v>0</v>
      </c>
      <c r="J46" s="45">
        <v>7</v>
      </c>
      <c r="K46" s="46">
        <v>27.5</v>
      </c>
      <c r="L46" s="53">
        <f t="shared" si="31"/>
        <v>2.6153846153846154</v>
      </c>
      <c r="M46" s="54">
        <f t="shared" si="32"/>
        <v>8.461538461538462</v>
      </c>
      <c r="N46" s="65">
        <v>256312</v>
      </c>
      <c r="O46" s="65">
        <v>303929</v>
      </c>
      <c r="P46" s="65">
        <v>35000</v>
      </c>
      <c r="Q46" s="66">
        <f>SUM(N46:P46)</f>
        <v>595241</v>
      </c>
      <c r="R46" s="73">
        <f t="shared" si="33"/>
        <v>0.4242657294309087</v>
      </c>
      <c r="S46" s="66">
        <f t="shared" si="34"/>
        <v>183.15107692307691</v>
      </c>
      <c r="T46" s="25">
        <v>124300</v>
      </c>
      <c r="U46" s="25">
        <v>406000</v>
      </c>
      <c r="V46" s="25">
        <v>3000</v>
      </c>
      <c r="W46" s="25">
        <v>0</v>
      </c>
      <c r="X46" s="25">
        <v>70000</v>
      </c>
      <c r="Y46" s="25">
        <v>3900</v>
      </c>
      <c r="Z46" s="26">
        <v>750</v>
      </c>
      <c r="AA46" s="65">
        <f>SUM(T46:Z46)</f>
        <v>607950</v>
      </c>
      <c r="AB46" s="73">
        <f t="shared" si="36"/>
        <v>0.4333242337263746</v>
      </c>
      <c r="AC46" s="65">
        <f t="shared" si="37"/>
        <v>187.06153846153848</v>
      </c>
      <c r="AD46" s="77">
        <v>17500</v>
      </c>
      <c r="AE46" s="77">
        <v>49400</v>
      </c>
      <c r="AF46" s="77">
        <v>26700</v>
      </c>
      <c r="AG46" s="76">
        <v>61600</v>
      </c>
      <c r="AH46" s="77">
        <v>44600</v>
      </c>
      <c r="AI46" s="77">
        <f>SUM(AD46:AH46)</f>
        <v>199800</v>
      </c>
      <c r="AJ46" s="73">
        <f t="shared" si="39"/>
        <v>0.14241003684271675</v>
      </c>
      <c r="AK46" s="76">
        <v>1402991</v>
      </c>
      <c r="AL46" s="92">
        <v>127337</v>
      </c>
      <c r="AM46" s="102">
        <f t="shared" si="40"/>
        <v>0.2893817565472622</v>
      </c>
      <c r="AN46" s="77">
        <f t="shared" si="41"/>
        <v>431.68953846153846</v>
      </c>
      <c r="AO46" s="77">
        <f>SUM(AO18)</f>
        <v>65542030</v>
      </c>
      <c r="AP46" s="77">
        <f t="shared" si="42"/>
        <v>20166.778461538463</v>
      </c>
      <c r="AQ46" s="102">
        <f t="shared" si="26"/>
        <v>0.021405974151243103</v>
      </c>
      <c r="AR46" s="24">
        <v>5300</v>
      </c>
      <c r="AS46" s="24">
        <v>420000</v>
      </c>
      <c r="AT46" s="32">
        <v>2900</v>
      </c>
      <c r="AU46" s="24">
        <v>189000</v>
      </c>
      <c r="AV46" s="87">
        <f t="shared" si="43"/>
        <v>129.23076923076923</v>
      </c>
      <c r="AW46" s="25">
        <v>914</v>
      </c>
      <c r="AX46" s="25">
        <v>114000</v>
      </c>
      <c r="BA46" s="24">
        <v>9</v>
      </c>
      <c r="BB46" s="26">
        <v>2509</v>
      </c>
      <c r="BC46" s="25">
        <v>9</v>
      </c>
      <c r="BD46" s="25">
        <v>2509</v>
      </c>
      <c r="BE46" s="24">
        <f t="shared" si="45"/>
        <v>772</v>
      </c>
      <c r="BF46" s="25">
        <v>42000</v>
      </c>
      <c r="BG46" s="25">
        <v>631442</v>
      </c>
      <c r="BH46" s="25">
        <v>19000</v>
      </c>
      <c r="BI46" s="25">
        <v>259180</v>
      </c>
      <c r="BL46" s="24">
        <v>16207</v>
      </c>
      <c r="BM46" s="25">
        <v>183542</v>
      </c>
      <c r="BN46" s="25">
        <v>0</v>
      </c>
      <c r="BO46" s="25">
        <v>0</v>
      </c>
      <c r="BP46" s="25">
        <v>0</v>
      </c>
      <c r="BQ46" s="25">
        <v>0</v>
      </c>
      <c r="BR46" s="25">
        <v>0</v>
      </c>
      <c r="BS46" s="26">
        <v>0</v>
      </c>
      <c r="BT46" s="25">
        <v>7</v>
      </c>
      <c r="BU46" s="25">
        <v>25</v>
      </c>
      <c r="BV46" s="25">
        <v>7</v>
      </c>
      <c r="BW46" s="25">
        <v>8</v>
      </c>
      <c r="BX46" s="25">
        <v>196</v>
      </c>
      <c r="BY46" s="25">
        <v>679</v>
      </c>
      <c r="BZ46" s="25">
        <v>5</v>
      </c>
      <c r="CA46" s="25">
        <v>19</v>
      </c>
      <c r="CB46" s="25">
        <v>0</v>
      </c>
      <c r="CC46" s="25">
        <v>0</v>
      </c>
      <c r="CD46" s="25">
        <v>65000</v>
      </c>
      <c r="CE46" s="83">
        <f t="shared" si="47"/>
        <v>20</v>
      </c>
      <c r="CF46" s="25">
        <v>25000</v>
      </c>
      <c r="CG46" s="83">
        <f t="shared" si="48"/>
        <v>7.6923076923076925</v>
      </c>
      <c r="CH46" s="24">
        <v>1700</v>
      </c>
      <c r="CI46" s="25">
        <v>3480</v>
      </c>
      <c r="CJ46" s="26">
        <f>SUM(CH46:CI46)</f>
        <v>5180</v>
      </c>
      <c r="CK46" s="25">
        <v>952</v>
      </c>
      <c r="CL46" s="25">
        <v>2755</v>
      </c>
      <c r="CM46" s="25">
        <f>SUM(CK46:CL46)</f>
        <v>3707</v>
      </c>
      <c r="CN46" s="83">
        <f t="shared" si="50"/>
        <v>1.1406153846153846</v>
      </c>
      <c r="CO46" s="83">
        <f t="shared" si="27"/>
        <v>1.3973563528459672</v>
      </c>
      <c r="CP46" s="107">
        <f t="shared" si="28"/>
        <v>57.03076923076923</v>
      </c>
      <c r="CQ46" s="24">
        <v>95</v>
      </c>
      <c r="CR46" s="32">
        <v>1200</v>
      </c>
      <c r="CT46" s="24">
        <v>7000</v>
      </c>
      <c r="CU46" s="24">
        <f t="shared" si="51"/>
        <v>364000</v>
      </c>
      <c r="CV46" s="87">
        <f t="shared" si="52"/>
        <v>112</v>
      </c>
      <c r="CW46" s="24">
        <v>225</v>
      </c>
      <c r="CX46" s="24">
        <f t="shared" si="53"/>
        <v>11700</v>
      </c>
      <c r="CY46" s="110">
        <f t="shared" si="29"/>
        <v>3.6</v>
      </c>
    </row>
    <row r="47" spans="1:103" ht="9" customHeight="1">
      <c r="A47" s="5" t="s">
        <v>158</v>
      </c>
      <c r="E47" s="32">
        <f>E19</f>
        <v>9560</v>
      </c>
      <c r="F47" s="37">
        <v>2</v>
      </c>
      <c r="G47" s="45">
        <v>17.75</v>
      </c>
      <c r="H47" s="45">
        <v>30.42</v>
      </c>
      <c r="I47" s="45">
        <v>0</v>
      </c>
      <c r="J47" s="45">
        <v>38.44</v>
      </c>
      <c r="K47" s="46">
        <v>86.61</v>
      </c>
      <c r="L47" s="53">
        <f t="shared" si="31"/>
        <v>1.856694560669456</v>
      </c>
      <c r="M47" s="54">
        <f t="shared" si="32"/>
        <v>9.059623430962343</v>
      </c>
      <c r="N47" s="65">
        <v>725423</v>
      </c>
      <c r="O47" s="65">
        <v>863584</v>
      </c>
      <c r="P47" s="65">
        <v>74347</v>
      </c>
      <c r="Q47" s="66">
        <f>SUM(N47:P47)</f>
        <v>1663354</v>
      </c>
      <c r="R47" s="73">
        <f t="shared" si="33"/>
        <v>0.4747995875860195</v>
      </c>
      <c r="S47" s="66">
        <f t="shared" si="34"/>
        <v>173.9910041841004</v>
      </c>
      <c r="T47" s="25">
        <v>415121</v>
      </c>
      <c r="U47" s="25">
        <v>554770</v>
      </c>
      <c r="V47" s="25">
        <v>43440</v>
      </c>
      <c r="W47" s="25">
        <v>33389</v>
      </c>
      <c r="X47" s="25">
        <v>172779</v>
      </c>
      <c r="Y47" s="25">
        <v>28613</v>
      </c>
      <c r="Z47" s="26">
        <v>920</v>
      </c>
      <c r="AA47" s="65">
        <f>SUM(T47:Z47)</f>
        <v>1249032</v>
      </c>
      <c r="AB47" s="73">
        <f t="shared" si="36"/>
        <v>0.35653257122761667</v>
      </c>
      <c r="AC47" s="65">
        <f t="shared" si="37"/>
        <v>130.65188284518828</v>
      </c>
      <c r="AD47" s="77">
        <v>26944</v>
      </c>
      <c r="AE47" s="77">
        <v>37456</v>
      </c>
      <c r="AF47" s="77">
        <v>228204</v>
      </c>
      <c r="AG47" s="76">
        <v>180903</v>
      </c>
      <c r="AH47" s="77">
        <v>117383</v>
      </c>
      <c r="AI47" s="77">
        <f>SUM(AD47:AH47)</f>
        <v>590890</v>
      </c>
      <c r="AJ47" s="73">
        <f t="shared" si="39"/>
        <v>0.16866784118636385</v>
      </c>
      <c r="AK47" s="76">
        <v>3503276</v>
      </c>
      <c r="AL47" s="92">
        <v>349583</v>
      </c>
      <c r="AM47" s="102">
        <f t="shared" si="40"/>
        <v>0.15835749167350788</v>
      </c>
      <c r="AN47" s="77">
        <f t="shared" si="41"/>
        <v>366.4514644351464</v>
      </c>
      <c r="AO47" s="77">
        <f>SUM(AO19)</f>
        <v>89108557</v>
      </c>
      <c r="AP47" s="77">
        <f t="shared" si="42"/>
        <v>9320.978765690377</v>
      </c>
      <c r="AQ47" s="102">
        <f t="shared" si="26"/>
        <v>0.03931469791391639</v>
      </c>
      <c r="AR47" s="24">
        <v>17808</v>
      </c>
      <c r="AS47" s="24">
        <v>661789</v>
      </c>
      <c r="AT47" s="32">
        <v>12814</v>
      </c>
      <c r="AU47" s="24">
        <v>491984</v>
      </c>
      <c r="AV47" s="87">
        <f t="shared" si="43"/>
        <v>69.22479079497909</v>
      </c>
      <c r="AW47" s="25">
        <v>9308</v>
      </c>
      <c r="AX47" s="25">
        <v>320264</v>
      </c>
      <c r="AY47" s="25">
        <v>3072</v>
      </c>
      <c r="AZ47" s="25">
        <v>211374</v>
      </c>
      <c r="BA47" s="24">
        <v>10</v>
      </c>
      <c r="BB47" s="26">
        <v>3136</v>
      </c>
      <c r="BC47" s="25">
        <v>10</v>
      </c>
      <c r="BD47" s="25">
        <v>3095</v>
      </c>
      <c r="BE47" s="24">
        <f t="shared" si="45"/>
        <v>323.74476987447696</v>
      </c>
      <c r="BF47" s="25">
        <v>40925</v>
      </c>
      <c r="BG47" s="25">
        <v>1043959</v>
      </c>
      <c r="BH47" s="25">
        <v>3829</v>
      </c>
      <c r="BI47" s="25">
        <v>62637</v>
      </c>
      <c r="BJ47" s="25">
        <v>46</v>
      </c>
      <c r="BK47" s="26">
        <v>3012</v>
      </c>
      <c r="BL47" s="24">
        <v>202</v>
      </c>
      <c r="BM47" s="25">
        <v>46689</v>
      </c>
      <c r="BN47" s="25">
        <v>109</v>
      </c>
      <c r="BO47" s="25">
        <v>18602</v>
      </c>
      <c r="BP47" s="25">
        <v>551</v>
      </c>
      <c r="BQ47" s="25">
        <v>33333</v>
      </c>
      <c r="BR47" s="25">
        <v>463</v>
      </c>
      <c r="BS47" s="26">
        <v>27969</v>
      </c>
      <c r="BT47" s="25">
        <v>583</v>
      </c>
      <c r="BU47" s="25">
        <v>5252</v>
      </c>
      <c r="BV47" s="25">
        <v>513</v>
      </c>
      <c r="BW47" s="25">
        <v>4201</v>
      </c>
      <c r="BX47" s="25">
        <v>344</v>
      </c>
      <c r="BY47" s="25">
        <v>1365</v>
      </c>
      <c r="BZ47" s="25">
        <v>250</v>
      </c>
      <c r="CA47" s="25">
        <v>1000</v>
      </c>
      <c r="CB47" s="25">
        <v>70</v>
      </c>
      <c r="CC47" s="25">
        <v>6156</v>
      </c>
      <c r="CD47" s="25">
        <v>215253</v>
      </c>
      <c r="CE47" s="83">
        <f t="shared" si="47"/>
        <v>22.516004184100417</v>
      </c>
      <c r="CF47" s="25">
        <v>25613</v>
      </c>
      <c r="CG47" s="83">
        <f t="shared" si="48"/>
        <v>2.6791841004184103</v>
      </c>
      <c r="CH47" s="24">
        <v>6431</v>
      </c>
      <c r="CI47" s="25">
        <v>9242</v>
      </c>
      <c r="CJ47" s="26">
        <f>SUM(CH47:CI47)</f>
        <v>15673</v>
      </c>
      <c r="CK47" s="25">
        <v>3369</v>
      </c>
      <c r="CL47" s="25">
        <v>4651</v>
      </c>
      <c r="CM47" s="25">
        <f>SUM(CK47:CL47)</f>
        <v>8020</v>
      </c>
      <c r="CN47" s="83">
        <f t="shared" si="50"/>
        <v>0.8389121338912134</v>
      </c>
      <c r="CO47" s="83">
        <f t="shared" si="27"/>
        <v>1.9542394014962594</v>
      </c>
      <c r="CP47" s="107">
        <f t="shared" si="28"/>
        <v>37.25848187946277</v>
      </c>
      <c r="CQ47" s="24">
        <v>439</v>
      </c>
      <c r="CR47" s="32">
        <v>9552</v>
      </c>
      <c r="CT47" s="24">
        <v>16406</v>
      </c>
      <c r="CU47" s="24">
        <f t="shared" si="51"/>
        <v>853112</v>
      </c>
      <c r="CV47" s="87">
        <f t="shared" si="52"/>
        <v>89.2376569037657</v>
      </c>
      <c r="CW47" s="24">
        <v>947</v>
      </c>
      <c r="CX47" s="24">
        <f t="shared" si="53"/>
        <v>49244</v>
      </c>
      <c r="CY47" s="110">
        <f t="shared" si="29"/>
        <v>5.151046025104603</v>
      </c>
    </row>
    <row r="48" spans="1:103" s="4" customFormat="1" ht="9" customHeight="1">
      <c r="A48" s="6" t="s">
        <v>133</v>
      </c>
      <c r="B48" s="13"/>
      <c r="C48" s="27"/>
      <c r="D48" s="27"/>
      <c r="E48" s="33">
        <f aca="true" t="shared" si="60" ref="E48:K48">SUM(E21:E24)</f>
        <v>8560</v>
      </c>
      <c r="F48" s="38">
        <f t="shared" si="60"/>
        <v>0</v>
      </c>
      <c r="G48" s="48">
        <f t="shared" si="60"/>
        <v>19.75</v>
      </c>
      <c r="H48" s="48">
        <f t="shared" si="60"/>
        <v>14</v>
      </c>
      <c r="I48" s="48">
        <f t="shared" si="60"/>
        <v>0</v>
      </c>
      <c r="J48" s="48">
        <f t="shared" si="60"/>
        <v>28.57</v>
      </c>
      <c r="K48" s="49">
        <f t="shared" si="60"/>
        <v>62.31999999999999</v>
      </c>
      <c r="L48" s="55">
        <f t="shared" si="31"/>
        <v>2.3072429906542054</v>
      </c>
      <c r="M48" s="56">
        <f t="shared" si="32"/>
        <v>7.2803738317757</v>
      </c>
      <c r="N48" s="68">
        <f>SUM(N21:N24)</f>
        <v>664528</v>
      </c>
      <c r="O48" s="68">
        <f>SUM(O21:O24)</f>
        <v>374568</v>
      </c>
      <c r="P48" s="68">
        <f>SUM(P21:P24)</f>
        <v>144120</v>
      </c>
      <c r="Q48" s="69">
        <f>SUM(Q21:Q24)</f>
        <v>1183216</v>
      </c>
      <c r="R48" s="75">
        <f t="shared" si="33"/>
        <v>0.5697202043299499</v>
      </c>
      <c r="S48" s="69">
        <f t="shared" si="34"/>
        <v>138.22616822429907</v>
      </c>
      <c r="T48" s="28">
        <f aca="true" t="shared" si="61" ref="T48:AA48">SUM(T21:T24)</f>
        <v>210662</v>
      </c>
      <c r="U48" s="28">
        <f t="shared" si="61"/>
        <v>268246</v>
      </c>
      <c r="V48" s="28">
        <f t="shared" si="61"/>
        <v>74597</v>
      </c>
      <c r="W48" s="28">
        <f t="shared" si="61"/>
        <v>41196</v>
      </c>
      <c r="X48" s="28">
        <f t="shared" si="61"/>
        <v>42092</v>
      </c>
      <c r="Y48" s="28">
        <f t="shared" si="61"/>
        <v>10451</v>
      </c>
      <c r="Z48" s="29">
        <f t="shared" si="61"/>
        <v>0</v>
      </c>
      <c r="AA48" s="68">
        <f t="shared" si="61"/>
        <v>647244</v>
      </c>
      <c r="AB48" s="75">
        <f t="shared" si="36"/>
        <v>0.31164891611619017</v>
      </c>
      <c r="AC48" s="68">
        <f t="shared" si="37"/>
        <v>75.61261682242991</v>
      </c>
      <c r="AD48" s="80">
        <f aca="true" t="shared" si="62" ref="AD48:AI48">SUM(AD21:AD24)</f>
        <v>11677</v>
      </c>
      <c r="AE48" s="80">
        <f t="shared" si="62"/>
        <v>41213</v>
      </c>
      <c r="AF48" s="80">
        <f t="shared" si="62"/>
        <v>28602</v>
      </c>
      <c r="AG48" s="90">
        <f t="shared" si="62"/>
        <v>132737</v>
      </c>
      <c r="AH48" s="80">
        <f t="shared" si="62"/>
        <v>32148</v>
      </c>
      <c r="AI48" s="80">
        <f t="shared" si="62"/>
        <v>246377</v>
      </c>
      <c r="AJ48" s="75">
        <f t="shared" si="39"/>
        <v>0.11863087955386002</v>
      </c>
      <c r="AK48" s="90">
        <f>SUM(AK21:AK24)</f>
        <v>2076837</v>
      </c>
      <c r="AL48" s="93">
        <f>SUM(AL21:AL24)</f>
        <v>150987</v>
      </c>
      <c r="AM48" s="103">
        <f t="shared" si="40"/>
        <v>0.1291608344805105</v>
      </c>
      <c r="AN48" s="80">
        <f t="shared" si="41"/>
        <v>242.62114485981309</v>
      </c>
      <c r="AO48" s="80">
        <f>SUM(AO21:AO24)</f>
        <v>58469341</v>
      </c>
      <c r="AP48" s="80">
        <f t="shared" si="42"/>
        <v>6830.530490654206</v>
      </c>
      <c r="AQ48" s="103">
        <f t="shared" si="26"/>
        <v>0.035520102749234</v>
      </c>
      <c r="AR48" s="27">
        <f>SUM(AR21:AR24)</f>
        <v>9658</v>
      </c>
      <c r="AS48" s="27">
        <f>SUM(AS21:AS24)</f>
        <v>457851</v>
      </c>
      <c r="AT48" s="33">
        <f>SUM(AT21:AT24)</f>
        <v>7009</v>
      </c>
      <c r="AU48" s="27">
        <f>SUM(AU21:AU24)</f>
        <v>368204</v>
      </c>
      <c r="AV48" s="88">
        <f t="shared" si="43"/>
        <v>53.487266355140186</v>
      </c>
      <c r="AW48" s="28">
        <f aca="true" t="shared" si="63" ref="AW48:BD48">SUM(AW21:AW24)</f>
        <v>50331</v>
      </c>
      <c r="AX48" s="28">
        <f t="shared" si="63"/>
        <v>928514</v>
      </c>
      <c r="AY48" s="28">
        <f t="shared" si="63"/>
        <v>27938</v>
      </c>
      <c r="AZ48" s="28">
        <f t="shared" si="63"/>
        <v>515107</v>
      </c>
      <c r="BA48" s="27">
        <f t="shared" si="63"/>
        <v>25</v>
      </c>
      <c r="BB48" s="29">
        <f t="shared" si="63"/>
        <v>2814</v>
      </c>
      <c r="BC48" s="28">
        <f t="shared" si="63"/>
        <v>57</v>
      </c>
      <c r="BD48" s="28">
        <f t="shared" si="63"/>
        <v>2591</v>
      </c>
      <c r="BE48" s="27">
        <f t="shared" si="45"/>
        <v>302.68691588785043</v>
      </c>
      <c r="BF48" s="28">
        <f aca="true" t="shared" si="64" ref="BF48:CD48">SUM(BF21:BF24)</f>
        <v>74357</v>
      </c>
      <c r="BG48" s="28">
        <f t="shared" si="64"/>
        <v>2426386</v>
      </c>
      <c r="BH48" s="28">
        <f t="shared" si="64"/>
        <v>14286</v>
      </c>
      <c r="BI48" s="28">
        <f t="shared" si="64"/>
        <v>641568</v>
      </c>
      <c r="BJ48" s="28">
        <f t="shared" si="64"/>
        <v>0</v>
      </c>
      <c r="BK48" s="29">
        <f t="shared" si="64"/>
        <v>360</v>
      </c>
      <c r="BL48" s="27">
        <f t="shared" si="64"/>
        <v>917</v>
      </c>
      <c r="BM48" s="28">
        <f t="shared" si="64"/>
        <v>10446</v>
      </c>
      <c r="BN48" s="28">
        <f t="shared" si="64"/>
        <v>0</v>
      </c>
      <c r="BO48" s="28">
        <f t="shared" si="64"/>
        <v>2345</v>
      </c>
      <c r="BP48" s="28">
        <f t="shared" si="64"/>
        <v>141</v>
      </c>
      <c r="BQ48" s="28">
        <f t="shared" si="64"/>
        <v>7273</v>
      </c>
      <c r="BR48" s="28">
        <f t="shared" si="64"/>
        <v>36</v>
      </c>
      <c r="BS48" s="29">
        <f t="shared" si="64"/>
        <v>3958</v>
      </c>
      <c r="BT48" s="28">
        <f t="shared" si="64"/>
        <v>488</v>
      </c>
      <c r="BU48" s="28">
        <f t="shared" si="64"/>
        <v>4846</v>
      </c>
      <c r="BV48" s="28">
        <f t="shared" si="64"/>
        <v>241</v>
      </c>
      <c r="BW48" s="28">
        <f t="shared" si="64"/>
        <v>2177</v>
      </c>
      <c r="BX48" s="28">
        <f t="shared" si="64"/>
        <v>167</v>
      </c>
      <c r="BY48" s="28">
        <f t="shared" si="64"/>
        <v>650</v>
      </c>
      <c r="BZ48" s="28">
        <f t="shared" si="64"/>
        <v>1</v>
      </c>
      <c r="CA48" s="28">
        <f t="shared" si="64"/>
        <v>105</v>
      </c>
      <c r="CB48" s="28">
        <f t="shared" si="64"/>
        <v>601</v>
      </c>
      <c r="CC48" s="28">
        <f t="shared" si="64"/>
        <v>19874</v>
      </c>
      <c r="CD48" s="28">
        <f t="shared" si="64"/>
        <v>121074</v>
      </c>
      <c r="CE48" s="84">
        <f t="shared" si="47"/>
        <v>14.144158878504673</v>
      </c>
      <c r="CF48" s="28">
        <f>SUM(CF21:CF24)</f>
        <v>31898</v>
      </c>
      <c r="CG48" s="84">
        <f t="shared" si="48"/>
        <v>3.7264018691588787</v>
      </c>
      <c r="CH48" s="27">
        <f aca="true" t="shared" si="65" ref="CH48:CM48">SUM(CH21:CH24)</f>
        <v>12637</v>
      </c>
      <c r="CI48" s="28">
        <f t="shared" si="65"/>
        <v>3149</v>
      </c>
      <c r="CJ48" s="29">
        <f t="shared" si="65"/>
        <v>15786</v>
      </c>
      <c r="CK48" s="28">
        <f t="shared" si="65"/>
        <v>5598</v>
      </c>
      <c r="CL48" s="28">
        <f t="shared" si="65"/>
        <v>4164</v>
      </c>
      <c r="CM48" s="28">
        <f t="shared" si="65"/>
        <v>9762</v>
      </c>
      <c r="CN48" s="84">
        <f t="shared" si="50"/>
        <v>1.1404205607476636</v>
      </c>
      <c r="CO48" s="84">
        <f t="shared" si="27"/>
        <v>1.6170866625691456</v>
      </c>
      <c r="CP48" s="108">
        <f t="shared" si="28"/>
        <v>80.62837603449131</v>
      </c>
      <c r="CQ48" s="27">
        <f>SUM(CQ21:CQ24)</f>
        <v>259</v>
      </c>
      <c r="CR48" s="33">
        <f>SUM(CR21:CR24)</f>
        <v>4870</v>
      </c>
      <c r="CS48" s="27"/>
      <c r="CT48" s="27">
        <f>SUM(CT21:CT24)</f>
        <v>27339</v>
      </c>
      <c r="CU48" s="27">
        <f t="shared" si="51"/>
        <v>1421628</v>
      </c>
      <c r="CV48" s="88">
        <f t="shared" si="52"/>
        <v>166.07803738317756</v>
      </c>
      <c r="CW48" s="27">
        <f>SUM(CW21:CW24)</f>
        <v>889</v>
      </c>
      <c r="CX48" s="27">
        <f t="shared" si="53"/>
        <v>46228</v>
      </c>
      <c r="CY48" s="111">
        <f t="shared" si="29"/>
        <v>5.400467289719626</v>
      </c>
    </row>
    <row r="49" spans="1:103" ht="9" customHeight="1">
      <c r="A49" s="5" t="s">
        <v>163</v>
      </c>
      <c r="E49" s="32">
        <f>E25</f>
        <v>4083</v>
      </c>
      <c r="F49" s="37">
        <v>0</v>
      </c>
      <c r="G49" s="45">
        <v>16</v>
      </c>
      <c r="H49" s="45">
        <v>29</v>
      </c>
      <c r="I49" s="45">
        <v>0</v>
      </c>
      <c r="J49" s="45">
        <v>8</v>
      </c>
      <c r="K49" s="46">
        <v>53</v>
      </c>
      <c r="L49" s="53">
        <f t="shared" si="31"/>
        <v>3.9186872397746755</v>
      </c>
      <c r="M49" s="54">
        <f t="shared" si="32"/>
        <v>12.980651481753611</v>
      </c>
      <c r="N49" s="65">
        <v>824918</v>
      </c>
      <c r="O49" s="65">
        <v>761774</v>
      </c>
      <c r="P49" s="65">
        <v>109600</v>
      </c>
      <c r="Q49" s="66">
        <f>SUM(N49:P49)</f>
        <v>1696292</v>
      </c>
      <c r="R49" s="73">
        <f t="shared" si="33"/>
        <v>0.6215486355032248</v>
      </c>
      <c r="S49" s="66">
        <f t="shared" si="34"/>
        <v>415.4523634582415</v>
      </c>
      <c r="T49" s="25">
        <v>393006</v>
      </c>
      <c r="U49" s="25">
        <v>423769</v>
      </c>
      <c r="V49" s="25">
        <v>36951</v>
      </c>
      <c r="W49" s="25">
        <v>1890</v>
      </c>
      <c r="X49" s="25">
        <v>4350</v>
      </c>
      <c r="Y49" s="25">
        <v>1528</v>
      </c>
      <c r="Z49" s="26">
        <v>21644</v>
      </c>
      <c r="AA49" s="65">
        <f>SUM(T49:Z49)</f>
        <v>883138</v>
      </c>
      <c r="AB49" s="73">
        <f t="shared" si="36"/>
        <v>0.3235959486108801</v>
      </c>
      <c r="AC49" s="65">
        <f t="shared" si="37"/>
        <v>216.29635072250795</v>
      </c>
      <c r="AD49" s="77">
        <v>30000</v>
      </c>
      <c r="AE49" s="77">
        <v>3230</v>
      </c>
      <c r="AF49" s="77">
        <v>52378</v>
      </c>
      <c r="AG49" s="76">
        <v>44400</v>
      </c>
      <c r="AH49" s="77">
        <v>19700</v>
      </c>
      <c r="AI49" s="77">
        <f>SUM(AD49:AH49)</f>
        <v>149708</v>
      </c>
      <c r="AJ49" s="73">
        <f t="shared" si="39"/>
        <v>0.054855415885895105</v>
      </c>
      <c r="AK49" s="76">
        <v>2729138</v>
      </c>
      <c r="AL49" s="92">
        <v>0</v>
      </c>
      <c r="AM49" s="102">
        <f t="shared" si="40"/>
        <v>0.15527576839280388</v>
      </c>
      <c r="AN49" s="77">
        <f t="shared" si="41"/>
        <v>668.4148910115111</v>
      </c>
      <c r="AO49" s="77">
        <f>SUM(AO25)</f>
        <v>305640147</v>
      </c>
      <c r="AP49" s="77">
        <f t="shared" si="42"/>
        <v>74856.75900073476</v>
      </c>
      <c r="AQ49" s="102">
        <f t="shared" si="26"/>
        <v>0.008929252347205553</v>
      </c>
      <c r="AR49" s="24">
        <v>13251</v>
      </c>
      <c r="AS49" s="24">
        <v>490214</v>
      </c>
      <c r="AT49" s="32">
        <v>9215</v>
      </c>
      <c r="AU49" s="24">
        <v>366480</v>
      </c>
      <c r="AV49" s="87">
        <f t="shared" si="43"/>
        <v>120.06220915993143</v>
      </c>
      <c r="AW49" s="25">
        <v>4140</v>
      </c>
      <c r="AX49" s="25">
        <v>186366</v>
      </c>
      <c r="AY49" s="25">
        <v>4140</v>
      </c>
      <c r="AZ49" s="25">
        <v>186366</v>
      </c>
      <c r="BA49" s="24">
        <v>41</v>
      </c>
      <c r="BB49" s="26">
        <v>2643</v>
      </c>
      <c r="BC49" s="25">
        <v>41</v>
      </c>
      <c r="BD49" s="25">
        <v>2523</v>
      </c>
      <c r="BE49" s="24">
        <f t="shared" si="45"/>
        <v>617.9279941219692</v>
      </c>
      <c r="BF49" s="25">
        <v>15270</v>
      </c>
      <c r="BG49" s="25">
        <v>604220</v>
      </c>
      <c r="BH49" s="25">
        <v>14981</v>
      </c>
      <c r="BI49" s="25">
        <v>586142</v>
      </c>
      <c r="BJ49" s="25">
        <v>40</v>
      </c>
      <c r="BK49" s="26">
        <v>1215</v>
      </c>
      <c r="BL49" s="24">
        <v>95</v>
      </c>
      <c r="BM49" s="25">
        <v>2400</v>
      </c>
      <c r="BN49" s="25">
        <v>0</v>
      </c>
      <c r="BO49" s="25">
        <v>0</v>
      </c>
      <c r="BP49" s="25">
        <v>70</v>
      </c>
      <c r="BQ49" s="25">
        <v>4854</v>
      </c>
      <c r="BR49" s="25">
        <v>70</v>
      </c>
      <c r="BS49" s="26">
        <v>4854</v>
      </c>
      <c r="BT49" s="25">
        <v>0</v>
      </c>
      <c r="BU49" s="25">
        <v>0</v>
      </c>
      <c r="BV49" s="25">
        <v>0</v>
      </c>
      <c r="BW49" s="25">
        <v>0</v>
      </c>
      <c r="BX49" s="25">
        <v>25</v>
      </c>
      <c r="BY49" s="25">
        <v>119</v>
      </c>
      <c r="BZ49" s="25">
        <v>18</v>
      </c>
      <c r="CA49" s="25">
        <v>102</v>
      </c>
      <c r="CB49" s="25">
        <v>0</v>
      </c>
      <c r="CC49" s="25">
        <v>0</v>
      </c>
      <c r="CD49" s="25">
        <v>119850</v>
      </c>
      <c r="CE49" s="83">
        <f t="shared" si="47"/>
        <v>29.35341660543718</v>
      </c>
      <c r="CF49" s="25">
        <v>8700</v>
      </c>
      <c r="CG49" s="83">
        <f t="shared" si="48"/>
        <v>2.1307861866274798</v>
      </c>
      <c r="CH49" s="24">
        <v>3100</v>
      </c>
      <c r="CI49" s="25">
        <v>4520</v>
      </c>
      <c r="CJ49" s="26">
        <f>SUM(CH49:CI49)</f>
        <v>7620</v>
      </c>
      <c r="CK49" s="25">
        <v>1730</v>
      </c>
      <c r="CL49" s="25">
        <v>2120</v>
      </c>
      <c r="CM49" s="25">
        <f>SUM(CK49:CL49)</f>
        <v>3850</v>
      </c>
      <c r="CN49" s="83">
        <f t="shared" si="50"/>
        <v>0.9429341170707813</v>
      </c>
      <c r="CO49" s="83">
        <f t="shared" si="27"/>
        <v>1.9792207792207792</v>
      </c>
      <c r="CP49" s="107">
        <f t="shared" si="28"/>
        <v>32.123487692949524</v>
      </c>
      <c r="CQ49" s="24">
        <v>200</v>
      </c>
      <c r="CR49" s="32">
        <v>8000</v>
      </c>
      <c r="CT49" s="24">
        <v>20200</v>
      </c>
      <c r="CU49" s="24">
        <f t="shared" si="51"/>
        <v>1050400</v>
      </c>
      <c r="CV49" s="87">
        <f t="shared" si="52"/>
        <v>257.2618172912074</v>
      </c>
      <c r="CW49" s="24">
        <v>681</v>
      </c>
      <c r="CX49" s="24">
        <f t="shared" si="53"/>
        <v>35412</v>
      </c>
      <c r="CY49" s="110">
        <f t="shared" si="29"/>
        <v>8.6730345334313</v>
      </c>
    </row>
    <row r="50" spans="1:103" ht="9" customHeight="1">
      <c r="A50" s="5" t="s">
        <v>135</v>
      </c>
      <c r="E50" s="32">
        <f aca="true" t="shared" si="66" ref="E50:K50">SUM(E27:E37)</f>
        <v>28450</v>
      </c>
      <c r="F50" s="37">
        <f t="shared" si="66"/>
        <v>3</v>
      </c>
      <c r="G50" s="45">
        <f t="shared" si="66"/>
        <v>20.09</v>
      </c>
      <c r="H50" s="45">
        <f t="shared" si="66"/>
        <v>36.82</v>
      </c>
      <c r="I50" s="45">
        <f t="shared" si="66"/>
        <v>0</v>
      </c>
      <c r="J50" s="45">
        <f t="shared" si="66"/>
        <v>18.720000000000002</v>
      </c>
      <c r="K50" s="46">
        <f t="shared" si="66"/>
        <v>75.63</v>
      </c>
      <c r="L50" s="53">
        <f t="shared" si="31"/>
        <v>0.7061511423550088</v>
      </c>
      <c r="M50" s="54">
        <f t="shared" si="32"/>
        <v>2.658347978910369</v>
      </c>
      <c r="N50" s="65">
        <f>SUM(N27:N37)</f>
        <v>737775</v>
      </c>
      <c r="O50" s="65">
        <f>SUM(O27:O37)</f>
        <v>1011030</v>
      </c>
      <c r="P50" s="65">
        <f>SUM(P27:P37)</f>
        <v>74241</v>
      </c>
      <c r="Q50" s="66">
        <f>SUM(Q27:Q37)</f>
        <v>1823046</v>
      </c>
      <c r="R50" s="73">
        <f t="shared" si="33"/>
        <v>0.6270682324517336</v>
      </c>
      <c r="S50" s="66">
        <f t="shared" si="34"/>
        <v>64.07894551845342</v>
      </c>
      <c r="T50" s="25">
        <f aca="true" t="shared" si="67" ref="T50:AA50">SUM(T27:T37)</f>
        <v>285672</v>
      </c>
      <c r="U50" s="25">
        <f t="shared" si="67"/>
        <v>178158</v>
      </c>
      <c r="V50" s="25">
        <f t="shared" si="67"/>
        <v>47666</v>
      </c>
      <c r="W50" s="25">
        <f t="shared" si="67"/>
        <v>82534</v>
      </c>
      <c r="X50" s="25">
        <f t="shared" si="67"/>
        <v>90340</v>
      </c>
      <c r="Y50" s="25">
        <f t="shared" si="67"/>
        <v>3437</v>
      </c>
      <c r="Z50" s="26">
        <f t="shared" si="67"/>
        <v>4437</v>
      </c>
      <c r="AA50" s="65">
        <f t="shared" si="67"/>
        <v>692244</v>
      </c>
      <c r="AB50" s="73">
        <f t="shared" si="36"/>
        <v>0.2381093079962425</v>
      </c>
      <c r="AC50" s="65">
        <f t="shared" si="37"/>
        <v>24.33195079086116</v>
      </c>
      <c r="AD50" s="77">
        <f aca="true" t="shared" si="68" ref="AD50:AL50">SUM(AD27:AD37)</f>
        <v>7135</v>
      </c>
      <c r="AE50" s="77">
        <f t="shared" si="68"/>
        <v>30332</v>
      </c>
      <c r="AF50" s="77">
        <f t="shared" si="68"/>
        <v>63112</v>
      </c>
      <c r="AG50" s="76">
        <f t="shared" si="68"/>
        <v>128973</v>
      </c>
      <c r="AH50" s="77">
        <f t="shared" si="68"/>
        <v>165990</v>
      </c>
      <c r="AI50" s="77">
        <f t="shared" si="68"/>
        <v>395542</v>
      </c>
      <c r="AJ50" s="73">
        <f t="shared" si="39"/>
        <v>0.13605351856202402</v>
      </c>
      <c r="AK50" s="76">
        <f t="shared" si="68"/>
        <v>2907253</v>
      </c>
      <c r="AL50" s="92">
        <f t="shared" si="68"/>
        <v>823912</v>
      </c>
      <c r="AM50" s="102">
        <f t="shared" si="40"/>
        <v>0.06128052838882615</v>
      </c>
      <c r="AN50" s="77">
        <f t="shared" si="41"/>
        <v>102.1881546572935</v>
      </c>
      <c r="AO50" s="77">
        <f>SUM(AO27:AO37)</f>
        <v>165043645</v>
      </c>
      <c r="AP50" s="77">
        <f t="shared" si="42"/>
        <v>5801.182601054482</v>
      </c>
      <c r="AQ50" s="102">
        <f t="shared" si="26"/>
        <v>0.017615055702387087</v>
      </c>
      <c r="AR50" s="24">
        <f>SUM(AR27:AR37)</f>
        <v>7964</v>
      </c>
      <c r="AS50" s="24">
        <f>SUM(AS27:AS37)</f>
        <v>351262</v>
      </c>
      <c r="AT50" s="32">
        <f>SUM(AT27:AT37)</f>
        <v>6687</v>
      </c>
      <c r="AU50" s="24">
        <f>SUM(AU27:AU37)</f>
        <v>316427</v>
      </c>
      <c r="AV50" s="87">
        <f t="shared" si="43"/>
        <v>12.346643233743409</v>
      </c>
      <c r="AW50" s="25">
        <f aca="true" t="shared" si="69" ref="AW50:BD50">SUM(AW27:AW37)</f>
        <v>2191</v>
      </c>
      <c r="AX50" s="25">
        <f t="shared" si="69"/>
        <v>9879</v>
      </c>
      <c r="AY50" s="25">
        <f t="shared" si="69"/>
        <v>66</v>
      </c>
      <c r="AZ50" s="25">
        <f t="shared" si="69"/>
        <v>950</v>
      </c>
      <c r="BA50" s="24">
        <f t="shared" si="69"/>
        <v>312</v>
      </c>
      <c r="BB50" s="26">
        <f t="shared" si="69"/>
        <v>2466</v>
      </c>
      <c r="BC50" s="25">
        <f t="shared" si="69"/>
        <v>294</v>
      </c>
      <c r="BD50" s="25">
        <f t="shared" si="69"/>
        <v>5237</v>
      </c>
      <c r="BE50" s="24">
        <f t="shared" si="45"/>
        <v>184.0773286467487</v>
      </c>
      <c r="BF50" s="25">
        <f aca="true" t="shared" si="70" ref="BF50:CD50">SUM(BF27:BF37)</f>
        <v>14420</v>
      </c>
      <c r="BG50" s="25">
        <f t="shared" si="70"/>
        <v>138784</v>
      </c>
      <c r="BH50" s="25">
        <f t="shared" si="70"/>
        <v>1200</v>
      </c>
      <c r="BI50" s="25">
        <f t="shared" si="70"/>
        <v>9327</v>
      </c>
      <c r="BJ50" s="25">
        <f t="shared" si="70"/>
        <v>197</v>
      </c>
      <c r="BK50" s="26">
        <f t="shared" si="70"/>
        <v>351</v>
      </c>
      <c r="BL50" s="24">
        <f t="shared" si="70"/>
        <v>5</v>
      </c>
      <c r="BM50" s="25">
        <f t="shared" si="70"/>
        <v>458</v>
      </c>
      <c r="BN50" s="25">
        <f t="shared" si="70"/>
        <v>18</v>
      </c>
      <c r="BO50" s="25">
        <f t="shared" si="70"/>
        <v>14406</v>
      </c>
      <c r="BP50" s="25">
        <f t="shared" si="70"/>
        <v>315</v>
      </c>
      <c r="BQ50" s="25">
        <f t="shared" si="70"/>
        <v>12184</v>
      </c>
      <c r="BR50" s="25">
        <f t="shared" si="70"/>
        <v>272</v>
      </c>
      <c r="BS50" s="26">
        <f t="shared" si="70"/>
        <v>12102</v>
      </c>
      <c r="BT50" s="25">
        <f t="shared" si="70"/>
        <v>1278</v>
      </c>
      <c r="BU50" s="25">
        <f t="shared" si="70"/>
        <v>23007</v>
      </c>
      <c r="BV50" s="25">
        <f t="shared" si="70"/>
        <v>1045</v>
      </c>
      <c r="BW50" s="25">
        <f t="shared" si="70"/>
        <v>22128</v>
      </c>
      <c r="BX50" s="25">
        <f t="shared" si="70"/>
        <v>101</v>
      </c>
      <c r="BY50" s="25">
        <f t="shared" si="70"/>
        <v>1858</v>
      </c>
      <c r="BZ50" s="25">
        <f t="shared" si="70"/>
        <v>56</v>
      </c>
      <c r="CA50" s="25">
        <f t="shared" si="70"/>
        <v>397</v>
      </c>
      <c r="CB50" s="25">
        <f t="shared" si="70"/>
        <v>16</v>
      </c>
      <c r="CC50" s="25">
        <f t="shared" si="70"/>
        <v>30593</v>
      </c>
      <c r="CD50" s="25">
        <f t="shared" si="70"/>
        <v>179132</v>
      </c>
      <c r="CE50" s="83">
        <f t="shared" si="47"/>
        <v>6.296379613356766</v>
      </c>
      <c r="CF50" s="25">
        <f>SUM(CF27:CF37)</f>
        <v>26883</v>
      </c>
      <c r="CG50" s="83">
        <f t="shared" si="48"/>
        <v>0.944920913884007</v>
      </c>
      <c r="CH50" s="24">
        <f aca="true" t="shared" si="71" ref="CH50:CM50">SUM(CH27:CH37)</f>
        <v>3186</v>
      </c>
      <c r="CI50" s="25">
        <f t="shared" si="71"/>
        <v>970</v>
      </c>
      <c r="CJ50" s="26">
        <f t="shared" si="71"/>
        <v>4156</v>
      </c>
      <c r="CK50" s="25">
        <f t="shared" si="71"/>
        <v>2991</v>
      </c>
      <c r="CL50" s="25">
        <f t="shared" si="71"/>
        <v>1278</v>
      </c>
      <c r="CM50" s="25">
        <f t="shared" si="71"/>
        <v>4269</v>
      </c>
      <c r="CN50" s="83">
        <f t="shared" si="50"/>
        <v>0.15005272407732864</v>
      </c>
      <c r="CO50" s="83">
        <f t="shared" si="27"/>
        <v>0.9735301007261654</v>
      </c>
      <c r="CP50" s="107">
        <f t="shared" si="28"/>
        <v>23.83158787932921</v>
      </c>
      <c r="CQ50" s="24">
        <f>SUM(CQ27:CQ37)</f>
        <v>859</v>
      </c>
      <c r="CR50" s="32">
        <f>SUM(CR27:CR37)</f>
        <v>11889</v>
      </c>
      <c r="CT50" s="24">
        <f>SUM(CT27:CT37)</f>
        <v>14574</v>
      </c>
      <c r="CU50" s="24">
        <f t="shared" si="51"/>
        <v>757848</v>
      </c>
      <c r="CV50" s="87">
        <f t="shared" si="52"/>
        <v>26.637891036906854</v>
      </c>
      <c r="CW50" s="24">
        <f>SUM(CW27:CW37)</f>
        <v>1611</v>
      </c>
      <c r="CX50" s="24">
        <f t="shared" si="53"/>
        <v>83772</v>
      </c>
      <c r="CY50" s="110">
        <f t="shared" si="29"/>
        <v>2.9445342706502635</v>
      </c>
    </row>
    <row r="51" spans="1:103" ht="9" customHeight="1">
      <c r="A51" s="6" t="s">
        <v>136</v>
      </c>
      <c r="E51" s="32">
        <f>SUM(E39:E42)</f>
        <v>9420</v>
      </c>
      <c r="F51" s="37">
        <f aca="true" t="shared" si="72" ref="F51:K51">SUM(F39:F42)</f>
        <v>3</v>
      </c>
      <c r="G51" s="45">
        <f t="shared" si="72"/>
        <v>9</v>
      </c>
      <c r="H51" s="45">
        <f t="shared" si="72"/>
        <v>19.7</v>
      </c>
      <c r="I51" s="45">
        <f t="shared" si="72"/>
        <v>0</v>
      </c>
      <c r="J51" s="45">
        <f t="shared" si="72"/>
        <v>5.8</v>
      </c>
      <c r="K51" s="46">
        <f t="shared" si="72"/>
        <v>34.5</v>
      </c>
      <c r="L51" s="53">
        <f t="shared" si="31"/>
        <v>0.9554140127388535</v>
      </c>
      <c r="M51" s="54">
        <f t="shared" si="32"/>
        <v>3.662420382165605</v>
      </c>
      <c r="N51" s="65">
        <f>SUM(N39:N42)</f>
        <v>333837</v>
      </c>
      <c r="O51" s="65">
        <f>SUM(O39:O42)</f>
        <v>258646</v>
      </c>
      <c r="P51" s="65">
        <f>SUM(P39:P42)</f>
        <v>35815</v>
      </c>
      <c r="Q51" s="66">
        <f>SUM(Q39:Q42)</f>
        <v>628298</v>
      </c>
      <c r="R51" s="73">
        <f t="shared" si="33"/>
        <v>0.6097038613406929</v>
      </c>
      <c r="S51" s="66">
        <f t="shared" si="34"/>
        <v>66.69830148619957</v>
      </c>
      <c r="T51" s="25">
        <f aca="true" t="shared" si="73" ref="T51:AA51">SUM(T39:T42)</f>
        <v>127901</v>
      </c>
      <c r="U51" s="25">
        <f t="shared" si="73"/>
        <v>62136</v>
      </c>
      <c r="V51" s="25">
        <f t="shared" si="73"/>
        <v>23081</v>
      </c>
      <c r="W51" s="25">
        <f t="shared" si="73"/>
        <v>11690</v>
      </c>
      <c r="X51" s="25">
        <f t="shared" si="73"/>
        <v>39281</v>
      </c>
      <c r="Y51" s="25">
        <f t="shared" si="73"/>
        <v>1900</v>
      </c>
      <c r="Z51" s="26">
        <f t="shared" si="73"/>
        <v>2805</v>
      </c>
      <c r="AA51" s="65">
        <f t="shared" si="73"/>
        <v>268794</v>
      </c>
      <c r="AB51" s="73">
        <f t="shared" si="36"/>
        <v>0.2608391873047665</v>
      </c>
      <c r="AC51" s="65">
        <f t="shared" si="37"/>
        <v>28.534394904458598</v>
      </c>
      <c r="AD51" s="77">
        <f aca="true" t="shared" si="74" ref="AD51:AI51">SUM(AD39:AD42)</f>
        <v>1824</v>
      </c>
      <c r="AE51" s="77">
        <f t="shared" si="74"/>
        <v>4318</v>
      </c>
      <c r="AF51" s="77">
        <f t="shared" si="74"/>
        <v>3520</v>
      </c>
      <c r="AG51" s="76">
        <f t="shared" si="74"/>
        <v>75085</v>
      </c>
      <c r="AH51" s="77">
        <f t="shared" si="74"/>
        <v>48658</v>
      </c>
      <c r="AI51" s="77">
        <f t="shared" si="74"/>
        <v>133405</v>
      </c>
      <c r="AJ51" s="73">
        <f t="shared" si="39"/>
        <v>0.12945695135454058</v>
      </c>
      <c r="AK51" s="76">
        <f>SUM(AK39:AK42)</f>
        <v>1030497</v>
      </c>
      <c r="AL51" s="92">
        <f>SUM(AL39:AL42)</f>
        <v>137017</v>
      </c>
      <c r="AM51" s="102">
        <f t="shared" si="40"/>
        <v>0.060297118768904714</v>
      </c>
      <c r="AN51" s="77">
        <f t="shared" si="41"/>
        <v>109.39458598726115</v>
      </c>
      <c r="AO51" s="77">
        <f>SUM(AO39:AO42)</f>
        <v>68027314</v>
      </c>
      <c r="AP51" s="77">
        <f t="shared" si="42"/>
        <v>7221.583227176221</v>
      </c>
      <c r="AQ51" s="102">
        <f t="shared" si="26"/>
        <v>0.015148282938232721</v>
      </c>
      <c r="AR51" s="24">
        <f>SUM(AR39:AR42)</f>
        <v>6257</v>
      </c>
      <c r="AS51" s="24">
        <f>SUM(AS39:AS42)</f>
        <v>162821</v>
      </c>
      <c r="AT51" s="32">
        <f>SUM(AT39:AT42)</f>
        <v>4509</v>
      </c>
      <c r="AU51" s="24">
        <f>SUM(AU39:AU42)</f>
        <v>146517</v>
      </c>
      <c r="AV51" s="87">
        <f t="shared" si="43"/>
        <v>17.28460721868365</v>
      </c>
      <c r="AW51" s="25">
        <f aca="true" t="shared" si="75" ref="AW51:BD51">SUM(AW39:AW42)</f>
        <v>1120</v>
      </c>
      <c r="AX51" s="25">
        <f t="shared" si="75"/>
        <v>2126</v>
      </c>
      <c r="AY51" s="25">
        <f t="shared" si="75"/>
        <v>513</v>
      </c>
      <c r="AZ51" s="25">
        <f t="shared" si="75"/>
        <v>1555</v>
      </c>
      <c r="BA51" s="24">
        <f t="shared" si="75"/>
        <v>19</v>
      </c>
      <c r="BB51" s="26">
        <f t="shared" si="75"/>
        <v>1103</v>
      </c>
      <c r="BC51" s="25">
        <f t="shared" si="75"/>
        <v>21</v>
      </c>
      <c r="BD51" s="25">
        <f t="shared" si="75"/>
        <v>1064</v>
      </c>
      <c r="BE51" s="24">
        <f t="shared" si="45"/>
        <v>112.95116772823779</v>
      </c>
      <c r="BF51" s="25">
        <f aca="true" t="shared" si="76" ref="BF51:CD51">SUM(BF39:BF42)</f>
        <v>3450</v>
      </c>
      <c r="BG51" s="25">
        <f t="shared" si="76"/>
        <v>135264</v>
      </c>
      <c r="BH51" s="25">
        <f t="shared" si="76"/>
        <v>4</v>
      </c>
      <c r="BI51" s="25">
        <f t="shared" si="76"/>
        <v>1171</v>
      </c>
      <c r="BJ51" s="25">
        <f t="shared" si="76"/>
        <v>165</v>
      </c>
      <c r="BK51" s="26">
        <f t="shared" si="76"/>
        <v>383</v>
      </c>
      <c r="BL51" s="24">
        <f t="shared" si="76"/>
        <v>179</v>
      </c>
      <c r="BM51" s="25">
        <f t="shared" si="76"/>
        <v>1685</v>
      </c>
      <c r="BN51" s="25">
        <f t="shared" si="76"/>
        <v>322</v>
      </c>
      <c r="BO51" s="25">
        <f t="shared" si="76"/>
        <v>1465</v>
      </c>
      <c r="BP51" s="25">
        <f t="shared" si="76"/>
        <v>510</v>
      </c>
      <c r="BQ51" s="25">
        <f t="shared" si="76"/>
        <v>6040</v>
      </c>
      <c r="BR51" s="25">
        <f t="shared" si="76"/>
        <v>241</v>
      </c>
      <c r="BS51" s="26">
        <f t="shared" si="76"/>
        <v>3920</v>
      </c>
      <c r="BT51" s="25">
        <f t="shared" si="76"/>
        <v>610</v>
      </c>
      <c r="BU51" s="25">
        <f t="shared" si="76"/>
        <v>8629</v>
      </c>
      <c r="BV51" s="25">
        <f t="shared" si="76"/>
        <v>502</v>
      </c>
      <c r="BW51" s="25">
        <f t="shared" si="76"/>
        <v>4268</v>
      </c>
      <c r="BX51" s="25">
        <f t="shared" si="76"/>
        <v>1823</v>
      </c>
      <c r="BY51" s="25">
        <f t="shared" si="76"/>
        <v>3044</v>
      </c>
      <c r="BZ51" s="25">
        <f t="shared" si="76"/>
        <v>1002</v>
      </c>
      <c r="CA51" s="25">
        <f t="shared" si="76"/>
        <v>1924</v>
      </c>
      <c r="CB51" s="25">
        <f t="shared" si="76"/>
        <v>533</v>
      </c>
      <c r="CC51" s="25">
        <f t="shared" si="76"/>
        <v>10908</v>
      </c>
      <c r="CD51" s="25">
        <f t="shared" si="76"/>
        <v>56060</v>
      </c>
      <c r="CE51" s="83">
        <f t="shared" si="47"/>
        <v>5.951167728237792</v>
      </c>
      <c r="CF51" s="25">
        <f>SUM(CF39:CF42)</f>
        <v>24010</v>
      </c>
      <c r="CG51" s="83">
        <f t="shared" si="48"/>
        <v>2.5488322717622083</v>
      </c>
      <c r="CH51" s="24">
        <f aca="true" t="shared" si="77" ref="CH51:CM51">SUM(CH39:CH42)</f>
        <v>2403</v>
      </c>
      <c r="CI51" s="25">
        <f t="shared" si="77"/>
        <v>367</v>
      </c>
      <c r="CJ51" s="26">
        <f t="shared" si="77"/>
        <v>2770</v>
      </c>
      <c r="CK51" s="25">
        <f t="shared" si="77"/>
        <v>2291</v>
      </c>
      <c r="CL51" s="25">
        <f t="shared" si="77"/>
        <v>1886</v>
      </c>
      <c r="CM51" s="25">
        <f t="shared" si="77"/>
        <v>4177</v>
      </c>
      <c r="CN51" s="83">
        <f t="shared" si="50"/>
        <v>0.4434182590233546</v>
      </c>
      <c r="CO51" s="83">
        <f t="shared" si="27"/>
        <v>0.6631553746708164</v>
      </c>
      <c r="CP51" s="107">
        <f t="shared" si="28"/>
        <v>74.50945415626114</v>
      </c>
      <c r="CQ51" s="24">
        <f>SUM(CQ39:CQ42)</f>
        <v>179</v>
      </c>
      <c r="CR51" s="32">
        <f>SUM(CR39:CR42)</f>
        <v>2708</v>
      </c>
      <c r="CT51" s="24">
        <f>SUM(CT39:CT42)</f>
        <v>6802</v>
      </c>
      <c r="CU51" s="24">
        <f>SUM(CU39:CU42)</f>
        <v>353704</v>
      </c>
      <c r="CV51" s="87">
        <f t="shared" si="52"/>
        <v>37.54819532908705</v>
      </c>
      <c r="CW51" s="24">
        <f>SUM(CW39:CW42)</f>
        <v>644</v>
      </c>
      <c r="CX51" s="24">
        <f t="shared" si="53"/>
        <v>33488</v>
      </c>
      <c r="CY51" s="110">
        <f t="shared" si="29"/>
        <v>3.5549893842887474</v>
      </c>
    </row>
    <row r="52" spans="1:103" s="2" customFormat="1" ht="9" customHeight="1">
      <c r="A52" s="6" t="s">
        <v>138</v>
      </c>
      <c r="B52" s="9"/>
      <c r="C52" s="14"/>
      <c r="D52" s="14"/>
      <c r="E52" s="30">
        <f>SUM(E44:E51)</f>
        <v>119933</v>
      </c>
      <c r="F52" s="36">
        <f aca="true" t="shared" si="78" ref="F52:K52">SUM(F44:F51)</f>
        <v>17</v>
      </c>
      <c r="G52" s="47">
        <f t="shared" si="78"/>
        <v>255.74</v>
      </c>
      <c r="H52" s="47">
        <f t="shared" si="78"/>
        <v>463.24</v>
      </c>
      <c r="I52" s="47">
        <f t="shared" si="78"/>
        <v>0</v>
      </c>
      <c r="J52" s="47">
        <f t="shared" si="78"/>
        <v>299.13000000000005</v>
      </c>
      <c r="K52" s="44">
        <f t="shared" si="78"/>
        <v>1018.11</v>
      </c>
      <c r="L52" s="50">
        <f t="shared" si="31"/>
        <v>2.1323572327883067</v>
      </c>
      <c r="M52" s="51">
        <f t="shared" si="32"/>
        <v>8.488989685907965</v>
      </c>
      <c r="N52" s="67">
        <f>SUM(N44:N51)</f>
        <v>9959275</v>
      </c>
      <c r="O52" s="67">
        <f>SUM(O44:O51)</f>
        <v>11963162</v>
      </c>
      <c r="P52" s="67">
        <f>SUM(P44:P51)</f>
        <v>2337427</v>
      </c>
      <c r="Q52" s="64">
        <f>SUM(Q44:Q51)</f>
        <v>24259864</v>
      </c>
      <c r="R52" s="74">
        <f t="shared" si="33"/>
        <v>0.48717785284294773</v>
      </c>
      <c r="S52" s="64">
        <f t="shared" si="34"/>
        <v>202.2784721469487</v>
      </c>
      <c r="T52" s="15">
        <f aca="true" t="shared" si="79" ref="T52:AA52">SUM(T44:T51)</f>
        <v>5536434</v>
      </c>
      <c r="U52" s="15">
        <f t="shared" si="79"/>
        <v>9931394</v>
      </c>
      <c r="V52" s="15">
        <f t="shared" si="79"/>
        <v>944230</v>
      </c>
      <c r="W52" s="15">
        <f t="shared" si="79"/>
        <v>344383</v>
      </c>
      <c r="X52" s="15">
        <f t="shared" si="79"/>
        <v>1546210</v>
      </c>
      <c r="Y52" s="15">
        <f t="shared" si="79"/>
        <v>276927</v>
      </c>
      <c r="Z52" s="16">
        <f t="shared" si="79"/>
        <v>615728</v>
      </c>
      <c r="AA52" s="67">
        <f t="shared" si="79"/>
        <v>19195306</v>
      </c>
      <c r="AB52" s="74">
        <f t="shared" si="36"/>
        <v>0.3854732228401343</v>
      </c>
      <c r="AC52" s="67">
        <f t="shared" si="37"/>
        <v>160.05024471996865</v>
      </c>
      <c r="AD52" s="78">
        <f aca="true" t="shared" si="80" ref="AD52:AL52">SUM(AD44:AD51)</f>
        <v>578430</v>
      </c>
      <c r="AE52" s="78">
        <f t="shared" si="80"/>
        <v>507757</v>
      </c>
      <c r="AF52" s="78">
        <f t="shared" si="80"/>
        <v>2238926</v>
      </c>
      <c r="AG52" s="89">
        <f t="shared" si="80"/>
        <v>1277770</v>
      </c>
      <c r="AH52" s="78">
        <f t="shared" si="80"/>
        <v>1742256</v>
      </c>
      <c r="AI52" s="78">
        <f t="shared" si="80"/>
        <v>6345139</v>
      </c>
      <c r="AJ52" s="74">
        <f t="shared" si="39"/>
        <v>0.12742079650611596</v>
      </c>
      <c r="AK52" s="89">
        <f t="shared" si="80"/>
        <v>49796730</v>
      </c>
      <c r="AL52" s="91">
        <f t="shared" si="80"/>
        <v>2720015</v>
      </c>
      <c r="AM52" s="101">
        <f t="shared" si="40"/>
        <v>0.1994386780015475</v>
      </c>
      <c r="AN52" s="78">
        <f t="shared" si="41"/>
        <v>415.20457255300875</v>
      </c>
      <c r="AO52" s="78">
        <f>SUM(AO44:AO51)</f>
        <v>2240365234</v>
      </c>
      <c r="AP52" s="78">
        <f t="shared" si="42"/>
        <v>18680.140028182403</v>
      </c>
      <c r="AQ52" s="101">
        <f t="shared" si="26"/>
        <v>0.022227058893916043</v>
      </c>
      <c r="AR52" s="14">
        <f aca="true" t="shared" si="81" ref="AR52:CD52">SUM(AR44:AR51)</f>
        <v>203151</v>
      </c>
      <c r="AS52" s="14">
        <f t="shared" si="81"/>
        <v>8346467</v>
      </c>
      <c r="AT52" s="30">
        <f t="shared" si="81"/>
        <v>104037</v>
      </c>
      <c r="AU52" s="14">
        <f t="shared" si="81"/>
        <v>3967070</v>
      </c>
      <c r="AV52" s="85">
        <f t="shared" si="43"/>
        <v>69.59274761741973</v>
      </c>
      <c r="AW52" s="15">
        <f t="shared" si="81"/>
        <v>133974</v>
      </c>
      <c r="AX52" s="15">
        <f t="shared" si="81"/>
        <v>4222906</v>
      </c>
      <c r="AY52" s="15">
        <f t="shared" si="81"/>
        <v>43289</v>
      </c>
      <c r="AZ52" s="15">
        <f t="shared" si="81"/>
        <v>1180069</v>
      </c>
      <c r="BA52" s="14">
        <f t="shared" si="81"/>
        <v>1150</v>
      </c>
      <c r="BB52" s="16">
        <f t="shared" si="81"/>
        <v>75449</v>
      </c>
      <c r="BC52" s="15">
        <f t="shared" si="81"/>
        <v>1166</v>
      </c>
      <c r="BD52" s="15">
        <f t="shared" si="81"/>
        <v>76973</v>
      </c>
      <c r="BE52" s="14">
        <f t="shared" si="45"/>
        <v>641.8000050027932</v>
      </c>
      <c r="BF52" s="15">
        <f t="shared" si="81"/>
        <v>502124</v>
      </c>
      <c r="BG52" s="15">
        <f t="shared" si="81"/>
        <v>14623892</v>
      </c>
      <c r="BH52" s="15">
        <f t="shared" si="81"/>
        <v>85567</v>
      </c>
      <c r="BI52" s="15">
        <f t="shared" si="81"/>
        <v>1794197</v>
      </c>
      <c r="BJ52" s="15">
        <f t="shared" si="81"/>
        <v>732</v>
      </c>
      <c r="BK52" s="16">
        <f t="shared" si="81"/>
        <v>36594</v>
      </c>
      <c r="BL52" s="14">
        <f t="shared" si="81"/>
        <v>26257</v>
      </c>
      <c r="BM52" s="15">
        <f t="shared" si="81"/>
        <v>564185</v>
      </c>
      <c r="BN52" s="15">
        <f t="shared" si="81"/>
        <v>14584</v>
      </c>
      <c r="BO52" s="15">
        <f t="shared" si="81"/>
        <v>399969</v>
      </c>
      <c r="BP52" s="15">
        <f t="shared" si="81"/>
        <v>2669</v>
      </c>
      <c r="BQ52" s="15">
        <f t="shared" si="81"/>
        <v>154583</v>
      </c>
      <c r="BR52" s="15">
        <f t="shared" si="81"/>
        <v>1343</v>
      </c>
      <c r="BS52" s="16">
        <f t="shared" si="81"/>
        <v>84192</v>
      </c>
      <c r="BT52" s="15">
        <f t="shared" si="81"/>
        <v>6094</v>
      </c>
      <c r="BU52" s="15">
        <f t="shared" si="81"/>
        <v>69813</v>
      </c>
      <c r="BV52" s="15">
        <f t="shared" si="81"/>
        <v>2936</v>
      </c>
      <c r="BW52" s="15">
        <f t="shared" si="81"/>
        <v>45799</v>
      </c>
      <c r="BX52" s="15">
        <f t="shared" si="81"/>
        <v>4112</v>
      </c>
      <c r="BY52" s="15">
        <f t="shared" si="81"/>
        <v>17298</v>
      </c>
      <c r="BZ52" s="15">
        <f t="shared" si="81"/>
        <v>1637</v>
      </c>
      <c r="CA52" s="15">
        <f t="shared" si="81"/>
        <v>4824</v>
      </c>
      <c r="CB52" s="15">
        <f t="shared" si="81"/>
        <v>1220</v>
      </c>
      <c r="CC52" s="15">
        <f t="shared" si="81"/>
        <v>67531</v>
      </c>
      <c r="CD52" s="15">
        <f t="shared" si="81"/>
        <v>3144592</v>
      </c>
      <c r="CE52" s="81">
        <f t="shared" si="47"/>
        <v>26.219572594698707</v>
      </c>
      <c r="CF52" s="15">
        <f>SUM(CF44:CF51)</f>
        <v>294276</v>
      </c>
      <c r="CG52" s="81">
        <f t="shared" si="48"/>
        <v>2.4536699657308665</v>
      </c>
      <c r="CH52" s="14">
        <f aca="true" t="shared" si="82" ref="CH52:CM52">SUM(CH44:CH51)</f>
        <v>82179</v>
      </c>
      <c r="CI52" s="15">
        <f t="shared" si="82"/>
        <v>75812</v>
      </c>
      <c r="CJ52" s="16">
        <f t="shared" si="82"/>
        <v>157991</v>
      </c>
      <c r="CK52" s="15">
        <f t="shared" si="82"/>
        <v>44099</v>
      </c>
      <c r="CL52" s="15">
        <f t="shared" si="82"/>
        <v>66689</v>
      </c>
      <c r="CM52" s="15">
        <f t="shared" si="82"/>
        <v>110788</v>
      </c>
      <c r="CN52" s="81">
        <f t="shared" si="50"/>
        <v>0.9237490932437278</v>
      </c>
      <c r="CO52" s="81">
        <f aca="true" t="shared" si="83" ref="CO52:CX52">SUM(CO44:CO51)</f>
        <v>11.313500484548785</v>
      </c>
      <c r="CP52" s="106">
        <f t="shared" si="83"/>
        <v>380.0005945384656</v>
      </c>
      <c r="CQ52" s="14">
        <f t="shared" si="83"/>
        <v>3369</v>
      </c>
      <c r="CR52" s="30">
        <f t="shared" si="83"/>
        <v>74565</v>
      </c>
      <c r="CS52" s="14"/>
      <c r="CT52" s="14">
        <f t="shared" si="83"/>
        <v>233574</v>
      </c>
      <c r="CU52" s="14">
        <f t="shared" si="83"/>
        <v>12145848</v>
      </c>
      <c r="CV52" s="85">
        <f t="shared" si="52"/>
        <v>101.2719435017885</v>
      </c>
      <c r="CW52" s="14">
        <f t="shared" si="83"/>
        <v>22492</v>
      </c>
      <c r="CX52" s="14">
        <f t="shared" si="83"/>
        <v>1169584</v>
      </c>
      <c r="CY52" s="109">
        <f t="shared" si="29"/>
        <v>9.751978187821534</v>
      </c>
    </row>
    <row r="53" ht="9" customHeight="1">
      <c r="A53" s="6" t="s">
        <v>139</v>
      </c>
    </row>
    <row r="54" ht="9" customHeight="1">
      <c r="A54" s="6" t="s">
        <v>140</v>
      </c>
    </row>
    <row r="55" spans="1:103" ht="9" customHeight="1">
      <c r="A55" s="5" t="s">
        <v>181</v>
      </c>
      <c r="B55" s="12">
        <v>126386</v>
      </c>
      <c r="E55" s="32" t="s">
        <v>134</v>
      </c>
      <c r="G55" s="45">
        <v>1</v>
      </c>
      <c r="H55" s="45">
        <v>2</v>
      </c>
      <c r="I55" s="45">
        <v>0</v>
      </c>
      <c r="J55" s="45">
        <v>0.75</v>
      </c>
      <c r="K55" s="46">
        <v>3.75</v>
      </c>
      <c r="L55" s="53" t="s">
        <v>134</v>
      </c>
      <c r="M55" s="54" t="s">
        <v>134</v>
      </c>
      <c r="N55" s="65">
        <v>48000</v>
      </c>
      <c r="O55" s="65">
        <v>42000</v>
      </c>
      <c r="P55" s="65">
        <v>9000</v>
      </c>
      <c r="Q55" s="66">
        <f aca="true" t="shared" si="84" ref="Q55:Q60">SUM(N55:P55)</f>
        <v>99000</v>
      </c>
      <c r="R55" s="73">
        <f aca="true" t="shared" si="85" ref="R55:R60">SUM(Q55/AK55)</f>
        <v>0.47368421052631576</v>
      </c>
      <c r="S55" s="76" t="s">
        <v>134</v>
      </c>
      <c r="T55" s="25">
        <v>30000</v>
      </c>
      <c r="U55" s="25">
        <v>60000</v>
      </c>
      <c r="V55" s="25">
        <v>0</v>
      </c>
      <c r="W55" s="25">
        <v>0</v>
      </c>
      <c r="X55" s="25">
        <v>11000</v>
      </c>
      <c r="Y55" s="25">
        <v>6000</v>
      </c>
      <c r="Z55" s="26">
        <v>0</v>
      </c>
      <c r="AA55" s="65">
        <f aca="true" t="shared" si="86" ref="AA55:AA60">SUM(T55:Z55)</f>
        <v>107000</v>
      </c>
      <c r="AB55" s="73">
        <f aca="true" t="shared" si="87" ref="AB55:AB60">SUM(AA55/AK55)</f>
        <v>0.5119617224880383</v>
      </c>
      <c r="AC55" s="65" t="s">
        <v>134</v>
      </c>
      <c r="AD55" s="77">
        <v>1000</v>
      </c>
      <c r="AE55" s="77">
        <v>1000</v>
      </c>
      <c r="AF55" s="77">
        <v>0</v>
      </c>
      <c r="AG55" s="76">
        <v>1000</v>
      </c>
      <c r="AH55" s="77">
        <v>0</v>
      </c>
      <c r="AI55" s="77">
        <f aca="true" t="shared" si="88" ref="AI55:AI60">SUM(AD55:AH55)</f>
        <v>3000</v>
      </c>
      <c r="AJ55" s="73">
        <f aca="true" t="shared" si="89" ref="AJ55:AJ60">SUM(AI55/AK55)</f>
        <v>0.014354066985645933</v>
      </c>
      <c r="AK55" s="76">
        <v>209000</v>
      </c>
      <c r="AL55" s="92">
        <v>13000</v>
      </c>
      <c r="AM55" s="102">
        <f aca="true" t="shared" si="90" ref="AM55:AM60">SUM(U55/AK55)</f>
        <v>0.28708133971291866</v>
      </c>
      <c r="AN55" s="77" t="s">
        <v>134</v>
      </c>
      <c r="AO55" s="77" t="s">
        <v>134</v>
      </c>
      <c r="AP55" s="77" t="s">
        <v>134</v>
      </c>
      <c r="AQ55" s="102" t="s">
        <v>134</v>
      </c>
      <c r="AR55" s="24">
        <v>500</v>
      </c>
      <c r="AS55" s="24">
        <v>4000</v>
      </c>
      <c r="AT55" s="32">
        <v>450</v>
      </c>
      <c r="AU55" s="24">
        <v>3500</v>
      </c>
      <c r="AV55" s="87" t="s">
        <v>134</v>
      </c>
      <c r="BA55" s="24">
        <v>0</v>
      </c>
      <c r="BB55" s="26">
        <v>350</v>
      </c>
      <c r="BC55" s="25">
        <v>0</v>
      </c>
      <c r="BD55" s="25">
        <v>350</v>
      </c>
      <c r="BE55" s="24" t="s">
        <v>134</v>
      </c>
      <c r="CD55" s="25">
        <v>2200</v>
      </c>
      <c r="CE55" s="83" t="s">
        <v>134</v>
      </c>
      <c r="CG55" s="83" t="s">
        <v>134</v>
      </c>
      <c r="CH55" s="24">
        <v>130</v>
      </c>
      <c r="CI55" s="25">
        <v>3000</v>
      </c>
      <c r="CJ55" s="26">
        <f aca="true" t="shared" si="91" ref="CJ55:CJ60">SUM(CH55:CI55)</f>
        <v>3130</v>
      </c>
      <c r="CK55" s="25">
        <v>160</v>
      </c>
      <c r="CL55" s="25">
        <v>3300</v>
      </c>
      <c r="CM55" s="25">
        <f aca="true" t="shared" si="92" ref="CM55:CM60">SUM(CK55:CL55)</f>
        <v>3460</v>
      </c>
      <c r="CN55" s="83" t="s">
        <v>134</v>
      </c>
      <c r="CO55" s="83">
        <f aca="true" t="shared" si="93" ref="CO55:CO60">SUM(CJ55/CM55)</f>
        <v>0.9046242774566474</v>
      </c>
      <c r="CP55" s="107">
        <f aca="true" t="shared" si="94" ref="CP55:CP60">SUM(CM55/(CD55/1000))</f>
        <v>1572.7272727272725</v>
      </c>
      <c r="CQ55" s="24">
        <v>30</v>
      </c>
      <c r="CR55" s="32">
        <v>200</v>
      </c>
      <c r="CS55" s="24">
        <v>66</v>
      </c>
      <c r="CT55" s="24">
        <v>250</v>
      </c>
      <c r="CU55" s="24">
        <f aca="true" t="shared" si="95" ref="CU55:CU60">SUM(CT55*52)</f>
        <v>13000</v>
      </c>
      <c r="CV55" s="87" t="s">
        <v>134</v>
      </c>
      <c r="CW55" s="24">
        <v>50</v>
      </c>
      <c r="CX55" s="24">
        <f aca="true" t="shared" si="96" ref="CX55:CX60">SUM(CW55*52)</f>
        <v>2600</v>
      </c>
      <c r="CY55" s="110" t="s">
        <v>134</v>
      </c>
    </row>
    <row r="56" spans="1:103" ht="9" customHeight="1">
      <c r="A56" s="5" t="s">
        <v>182</v>
      </c>
      <c r="B56" s="12">
        <v>126669</v>
      </c>
      <c r="C56" s="24">
        <v>400</v>
      </c>
      <c r="D56" s="24">
        <v>2464</v>
      </c>
      <c r="E56" s="32">
        <f>SUM(C56/3)+D56</f>
        <v>2597.3333333333335</v>
      </c>
      <c r="F56" s="37">
        <v>2</v>
      </c>
      <c r="G56" s="45">
        <v>3.5</v>
      </c>
      <c r="H56" s="45">
        <v>1.5</v>
      </c>
      <c r="I56" s="45">
        <v>0</v>
      </c>
      <c r="J56" s="45">
        <v>2.63</v>
      </c>
      <c r="K56" s="46">
        <v>7.63</v>
      </c>
      <c r="L56" s="53">
        <f>SUM(G56/(E56/1000))</f>
        <v>1.3475359342915811</v>
      </c>
      <c r="M56" s="54">
        <f>SUM(K56/(E56/1000))</f>
        <v>2.937628336755647</v>
      </c>
      <c r="N56" s="65">
        <v>84035</v>
      </c>
      <c r="O56" s="65">
        <v>32423</v>
      </c>
      <c r="P56" s="65">
        <v>14793</v>
      </c>
      <c r="Q56" s="66">
        <f>SUM(N56:P56)</f>
        <v>131251</v>
      </c>
      <c r="R56" s="73">
        <f>SUM(Q56/AK56)</f>
        <v>0.3951248735610038</v>
      </c>
      <c r="S56" s="76">
        <f>SUM(Q56/E56)</f>
        <v>50.53298254620123</v>
      </c>
      <c r="T56" s="25">
        <v>55548</v>
      </c>
      <c r="U56" s="25">
        <v>33500</v>
      </c>
      <c r="V56" s="25">
        <v>2425</v>
      </c>
      <c r="W56" s="25">
        <v>9000</v>
      </c>
      <c r="X56" s="25">
        <v>38764</v>
      </c>
      <c r="Y56" s="25">
        <v>252</v>
      </c>
      <c r="Z56" s="26">
        <v>6582</v>
      </c>
      <c r="AA56" s="65">
        <f>SUM(T56:Z56)</f>
        <v>146071</v>
      </c>
      <c r="AB56" s="73">
        <f>SUM(AA56/AK56)</f>
        <v>0.43973977650402196</v>
      </c>
      <c r="AC56" s="65">
        <f>SUM(AA56/E56)</f>
        <v>56.23883470225872</v>
      </c>
      <c r="AD56" s="77">
        <v>0</v>
      </c>
      <c r="AE56" s="77">
        <v>41931</v>
      </c>
      <c r="AF56" s="77">
        <v>10112</v>
      </c>
      <c r="AG56" s="76">
        <v>1152</v>
      </c>
      <c r="AH56" s="77">
        <v>1659</v>
      </c>
      <c r="AI56" s="77">
        <f>SUM(AD56:AH56)</f>
        <v>54854</v>
      </c>
      <c r="AJ56" s="73">
        <f>SUM(AI56/AK56)</f>
        <v>0.16513534993497422</v>
      </c>
      <c r="AK56" s="76">
        <v>332176</v>
      </c>
      <c r="AL56" s="92">
        <v>9455</v>
      </c>
      <c r="AM56" s="102">
        <f>SUM(U56/AK56)</f>
        <v>0.10085015172679543</v>
      </c>
      <c r="AN56" s="77">
        <f>SUM(AK56/E56)</f>
        <v>127.89117043121149</v>
      </c>
      <c r="AO56" s="77" t="s">
        <v>134</v>
      </c>
      <c r="AP56" s="77" t="s">
        <v>134</v>
      </c>
      <c r="AQ56" s="102" t="s">
        <v>134</v>
      </c>
      <c r="AR56" s="24">
        <v>5378</v>
      </c>
      <c r="AS56" s="24">
        <v>46704</v>
      </c>
      <c r="AT56" s="32">
        <v>5154</v>
      </c>
      <c r="AU56" s="24">
        <v>45349</v>
      </c>
      <c r="AV56" s="87">
        <f>SUM(AS56/E56)</f>
        <v>17.981519507186857</v>
      </c>
      <c r="AW56" s="25">
        <v>0</v>
      </c>
      <c r="AX56" s="25">
        <v>0</v>
      </c>
      <c r="AY56" s="25">
        <v>0</v>
      </c>
      <c r="AZ56" s="25">
        <v>0</v>
      </c>
      <c r="BB56" s="26">
        <v>1200</v>
      </c>
      <c r="BD56" s="25">
        <v>900</v>
      </c>
      <c r="BE56" s="24">
        <f>SUM(BD56/(E56/1000))</f>
        <v>346.5092402464066</v>
      </c>
      <c r="BF56" s="25">
        <v>17000</v>
      </c>
      <c r="BG56" s="25">
        <v>215562</v>
      </c>
      <c r="BH56" s="25">
        <v>12000</v>
      </c>
      <c r="BI56" s="25">
        <v>158016</v>
      </c>
      <c r="BJ56" s="25">
        <v>0</v>
      </c>
      <c r="BK56" s="26">
        <v>0</v>
      </c>
      <c r="BL56" s="24">
        <v>0</v>
      </c>
      <c r="BM56" s="25">
        <v>0</v>
      </c>
      <c r="BN56" s="25">
        <v>0</v>
      </c>
      <c r="BO56" s="25">
        <v>0</v>
      </c>
      <c r="BP56" s="25">
        <v>220</v>
      </c>
      <c r="BQ56" s="25">
        <v>1467</v>
      </c>
      <c r="BR56" s="25">
        <v>220</v>
      </c>
      <c r="BS56" s="26">
        <v>1467</v>
      </c>
      <c r="BT56" s="25">
        <v>317</v>
      </c>
      <c r="BU56" s="25">
        <v>711</v>
      </c>
      <c r="BV56" s="25">
        <v>317</v>
      </c>
      <c r="BW56" s="25">
        <v>711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15203</v>
      </c>
      <c r="CE56" s="83">
        <f>SUM(CD56/E56)</f>
        <v>5.853311088295688</v>
      </c>
      <c r="CG56" s="83">
        <f>SUM(CF56/E56)</f>
        <v>0</v>
      </c>
      <c r="CH56" s="24">
        <v>2</v>
      </c>
      <c r="CI56" s="25">
        <v>0</v>
      </c>
      <c r="CJ56" s="26">
        <f>SUM(CH56:CI56)</f>
        <v>2</v>
      </c>
      <c r="CK56" s="25">
        <v>144</v>
      </c>
      <c r="CL56" s="25">
        <v>250</v>
      </c>
      <c r="CM56" s="25">
        <f>SUM(CK56:CL56)</f>
        <v>394</v>
      </c>
      <c r="CN56" s="83">
        <f>SUM(CM56/E56)</f>
        <v>0.15169404517453797</v>
      </c>
      <c r="CO56" s="83">
        <f>SUM(CJ56/CM56)</f>
        <v>0.005076142131979695</v>
      </c>
      <c r="CP56" s="107">
        <f>SUM(CM56/(CD56/1000))</f>
        <v>25.915937643886075</v>
      </c>
      <c r="CQ56" s="24">
        <v>25</v>
      </c>
      <c r="CR56" s="32">
        <v>310</v>
      </c>
      <c r="CS56" s="24">
        <v>86</v>
      </c>
      <c r="CT56" s="24">
        <v>1560</v>
      </c>
      <c r="CU56" s="24">
        <f>SUM(CT56*52)</f>
        <v>81120</v>
      </c>
      <c r="CV56" s="87">
        <f>SUM(CU56/E56)</f>
        <v>31.232032854209443</v>
      </c>
      <c r="CW56" s="24">
        <v>258</v>
      </c>
      <c r="CX56" s="24">
        <f>SUM(CW56*52)</f>
        <v>13416</v>
      </c>
      <c r="CY56" s="110">
        <f>SUM(CX56/E56)</f>
        <v>5.1652977412731005</v>
      </c>
    </row>
    <row r="57" spans="1:103" ht="9" customHeight="1">
      <c r="A57" s="5" t="s">
        <v>183</v>
      </c>
      <c r="B57" s="12">
        <v>126678</v>
      </c>
      <c r="C57" s="24">
        <v>11</v>
      </c>
      <c r="D57" s="24">
        <v>2167</v>
      </c>
      <c r="E57" s="32">
        <f>SUM(C57/3)+D57</f>
        <v>2170.6666666666665</v>
      </c>
      <c r="F57" s="37">
        <v>0</v>
      </c>
      <c r="G57" s="45">
        <v>9</v>
      </c>
      <c r="H57" s="45">
        <v>12.4</v>
      </c>
      <c r="I57" s="45">
        <v>0</v>
      </c>
      <c r="J57" s="45">
        <v>8.6</v>
      </c>
      <c r="K57" s="46">
        <v>30</v>
      </c>
      <c r="L57" s="53">
        <f>SUM(G57/(E57/1000))</f>
        <v>4.146191646191647</v>
      </c>
      <c r="M57" s="54">
        <f>SUM(K57/(E57/1000))</f>
        <v>13.820638820638822</v>
      </c>
      <c r="N57" s="65">
        <v>341922</v>
      </c>
      <c r="O57" s="65">
        <v>244102</v>
      </c>
      <c r="P57" s="65">
        <v>84699</v>
      </c>
      <c r="Q57" s="66">
        <f t="shared" si="84"/>
        <v>670723</v>
      </c>
      <c r="R57" s="73">
        <f t="shared" si="85"/>
        <v>0.4311456884338384</v>
      </c>
      <c r="S57" s="76">
        <f>SUM(Q57/E57)</f>
        <v>308.99401105651106</v>
      </c>
      <c r="T57" s="25">
        <v>210828</v>
      </c>
      <c r="U57" s="25">
        <v>264340</v>
      </c>
      <c r="V57" s="25">
        <v>16953</v>
      </c>
      <c r="W57" s="25">
        <v>1500</v>
      </c>
      <c r="X57" s="25">
        <v>58441</v>
      </c>
      <c r="Y57" s="25">
        <v>8177</v>
      </c>
      <c r="Z57" s="26">
        <v>0</v>
      </c>
      <c r="AA57" s="65">
        <f t="shared" si="86"/>
        <v>560239</v>
      </c>
      <c r="AB57" s="73">
        <f t="shared" si="87"/>
        <v>0.3601257588341017</v>
      </c>
      <c r="AC57" s="65">
        <f>SUM(AA57/E57)</f>
        <v>258.0953624078624</v>
      </c>
      <c r="AD57" s="77">
        <v>16204</v>
      </c>
      <c r="AE57" s="77">
        <v>143786</v>
      </c>
      <c r="AF57" s="77">
        <v>44836</v>
      </c>
      <c r="AG57" s="76">
        <v>23000</v>
      </c>
      <c r="AH57" s="77">
        <v>96888</v>
      </c>
      <c r="AI57" s="77">
        <f t="shared" si="88"/>
        <v>324714</v>
      </c>
      <c r="AJ57" s="73">
        <f t="shared" si="89"/>
        <v>0.2087285527320599</v>
      </c>
      <c r="AK57" s="76">
        <v>1555676</v>
      </c>
      <c r="AL57" s="92">
        <v>0</v>
      </c>
      <c r="AM57" s="102">
        <f t="shared" si="90"/>
        <v>0.1699197005031896</v>
      </c>
      <c r="AN57" s="77">
        <f>SUM(AK57/E57)</f>
        <v>716.681203931204</v>
      </c>
      <c r="AO57" s="77">
        <v>52296174</v>
      </c>
      <c r="AP57" s="77">
        <f>SUM(AO57/E57)</f>
        <v>24092.217751842752</v>
      </c>
      <c r="AQ57" s="102">
        <f>SUM(AK57/AO57)</f>
        <v>0.029747415174196108</v>
      </c>
      <c r="AR57" s="24">
        <v>5382</v>
      </c>
      <c r="AS57" s="24">
        <v>364394</v>
      </c>
      <c r="AT57" s="32">
        <v>12695</v>
      </c>
      <c r="AU57" s="24">
        <v>247920</v>
      </c>
      <c r="AV57" s="87">
        <f>SUM(AS57/E57)</f>
        <v>167.87192874692875</v>
      </c>
      <c r="AW57" s="25">
        <v>18140</v>
      </c>
      <c r="AX57" s="25">
        <v>300888</v>
      </c>
      <c r="BA57" s="24">
        <v>0</v>
      </c>
      <c r="BB57" s="26">
        <v>1307</v>
      </c>
      <c r="BC57" s="25">
        <v>0</v>
      </c>
      <c r="BD57" s="25">
        <v>1307</v>
      </c>
      <c r="BE57" s="24">
        <f>SUM(BD57/(E57/1000))</f>
        <v>602.1191646191646</v>
      </c>
      <c r="BF57" s="25">
        <v>18962</v>
      </c>
      <c r="BG57" s="25">
        <v>97770</v>
      </c>
      <c r="BH57" s="25">
        <v>0</v>
      </c>
      <c r="BI57" s="25">
        <v>119</v>
      </c>
      <c r="BJ57" s="25">
        <v>50</v>
      </c>
      <c r="BK57" s="26">
        <v>2197</v>
      </c>
      <c r="BL57" s="24">
        <v>482</v>
      </c>
      <c r="BM57" s="25">
        <v>20732</v>
      </c>
      <c r="BN57" s="25">
        <v>250</v>
      </c>
      <c r="BO57" s="25">
        <v>11171</v>
      </c>
      <c r="BP57" s="25">
        <v>125</v>
      </c>
      <c r="BQ57" s="25">
        <v>250</v>
      </c>
      <c r="BR57" s="25">
        <v>125</v>
      </c>
      <c r="BS57" s="26">
        <v>250</v>
      </c>
      <c r="BT57" s="25">
        <v>301</v>
      </c>
      <c r="BU57" s="25">
        <v>3719</v>
      </c>
      <c r="BV57" s="25">
        <v>200</v>
      </c>
      <c r="BW57" s="25">
        <v>3373</v>
      </c>
      <c r="BX57" s="25">
        <v>139</v>
      </c>
      <c r="BY57" s="25">
        <v>618</v>
      </c>
      <c r="BZ57" s="25">
        <v>25</v>
      </c>
      <c r="CA57" s="25">
        <v>86</v>
      </c>
      <c r="CB57" s="25">
        <v>0</v>
      </c>
      <c r="CC57" s="25">
        <v>145</v>
      </c>
      <c r="CD57" s="25">
        <v>60831</v>
      </c>
      <c r="CE57" s="83">
        <f>SUM(CD57/E57)</f>
        <v>28.02410933660934</v>
      </c>
      <c r="CF57" s="25">
        <v>4103</v>
      </c>
      <c r="CG57" s="83">
        <f>SUM(CF57/E57)</f>
        <v>1.8902027027027029</v>
      </c>
      <c r="CH57" s="24">
        <v>2558</v>
      </c>
      <c r="CI57" s="25">
        <v>1922</v>
      </c>
      <c r="CJ57" s="26">
        <f t="shared" si="91"/>
        <v>4480</v>
      </c>
      <c r="CK57" s="25">
        <v>2043</v>
      </c>
      <c r="CL57" s="25">
        <v>2011</v>
      </c>
      <c r="CM57" s="25">
        <f t="shared" si="92"/>
        <v>4054</v>
      </c>
      <c r="CN57" s="83">
        <f>SUM(CM57/E57)</f>
        <v>1.8676289926289928</v>
      </c>
      <c r="CO57" s="83">
        <f t="shared" si="93"/>
        <v>1.1050814010853478</v>
      </c>
      <c r="CP57" s="107">
        <f t="shared" si="94"/>
        <v>66.64365208528545</v>
      </c>
      <c r="CQ57" s="24">
        <v>377</v>
      </c>
      <c r="CR57" s="32">
        <v>5655</v>
      </c>
      <c r="CS57" s="24">
        <v>102</v>
      </c>
      <c r="CT57" s="24">
        <v>2950</v>
      </c>
      <c r="CU57" s="24">
        <f t="shared" si="95"/>
        <v>153400</v>
      </c>
      <c r="CV57" s="87">
        <f>SUM(CU57/E57)</f>
        <v>70.66953316953317</v>
      </c>
      <c r="CW57" s="24">
        <v>216</v>
      </c>
      <c r="CX57" s="24">
        <f t="shared" si="96"/>
        <v>11232</v>
      </c>
      <c r="CY57" s="110">
        <f>SUM(CX57/E57)</f>
        <v>5.174447174447175</v>
      </c>
    </row>
    <row r="58" spans="1:103" ht="9" customHeight="1">
      <c r="A58" s="5" t="s">
        <v>184</v>
      </c>
      <c r="B58" s="12">
        <v>126827</v>
      </c>
      <c r="C58" s="24">
        <v>1134</v>
      </c>
      <c r="D58" s="24">
        <v>1481</v>
      </c>
      <c r="E58" s="32">
        <f>SUM(C58/3)+D58</f>
        <v>1859</v>
      </c>
      <c r="F58" s="37">
        <v>0</v>
      </c>
      <c r="G58" s="45">
        <v>1</v>
      </c>
      <c r="H58" s="45">
        <v>1</v>
      </c>
      <c r="I58" s="45">
        <v>0</v>
      </c>
      <c r="J58" s="45">
        <v>1</v>
      </c>
      <c r="K58" s="46">
        <v>3</v>
      </c>
      <c r="L58" s="53">
        <f>SUM(G58/(E58/1000))</f>
        <v>0.5379236148466918</v>
      </c>
      <c r="M58" s="54">
        <f>SUM(K58/(E58/1000))</f>
        <v>1.6137708445400754</v>
      </c>
      <c r="N58" s="65">
        <v>34000</v>
      </c>
      <c r="O58" s="65">
        <v>21000</v>
      </c>
      <c r="P58" s="65">
        <v>11800</v>
      </c>
      <c r="Q58" s="66">
        <f t="shared" si="84"/>
        <v>66800</v>
      </c>
      <c r="R58" s="73">
        <f t="shared" si="85"/>
        <v>0.5595295930846163</v>
      </c>
      <c r="S58" s="76">
        <f>SUM(Q58/E58)</f>
        <v>35.93329747175901</v>
      </c>
      <c r="T58" s="25">
        <v>13328</v>
      </c>
      <c r="U58" s="25">
        <v>13164</v>
      </c>
      <c r="V58" s="25">
        <v>0</v>
      </c>
      <c r="W58" s="25">
        <v>1000</v>
      </c>
      <c r="X58" s="25">
        <v>8944</v>
      </c>
      <c r="Y58" s="25">
        <v>3000</v>
      </c>
      <c r="Z58" s="26">
        <v>0</v>
      </c>
      <c r="AA58" s="65">
        <f t="shared" si="86"/>
        <v>39436</v>
      </c>
      <c r="AB58" s="73">
        <f t="shared" si="87"/>
        <v>0.33032348851624144</v>
      </c>
      <c r="AC58" s="65">
        <f>SUM(AA58/E58)</f>
        <v>21.21355567509414</v>
      </c>
      <c r="AD58" s="77">
        <v>0</v>
      </c>
      <c r="AE58" s="77">
        <v>0</v>
      </c>
      <c r="AF58" s="77">
        <v>9900</v>
      </c>
      <c r="AG58" s="76">
        <v>3250</v>
      </c>
      <c r="AH58" s="77">
        <v>0</v>
      </c>
      <c r="AI58" s="77">
        <f t="shared" si="88"/>
        <v>13150</v>
      </c>
      <c r="AJ58" s="73">
        <f t="shared" si="89"/>
        <v>0.11014691839914227</v>
      </c>
      <c r="AK58" s="76">
        <v>119386</v>
      </c>
      <c r="AL58" s="92">
        <v>0</v>
      </c>
      <c r="AM58" s="102">
        <f t="shared" si="90"/>
        <v>0.11026418508032768</v>
      </c>
      <c r="AN58" s="77">
        <f>SUM(AK58/E58)</f>
        <v>64.22054868208714</v>
      </c>
      <c r="AO58" s="77">
        <v>8470175</v>
      </c>
      <c r="AP58" s="77">
        <f>SUM(AO58/E58)</f>
        <v>4556.307154384078</v>
      </c>
      <c r="AQ58" s="102">
        <f>SUM(AK58/AO58)</f>
        <v>0.014094868169783977</v>
      </c>
      <c r="AR58" s="24">
        <v>860</v>
      </c>
      <c r="AS58" s="24">
        <v>14001</v>
      </c>
      <c r="AT58" s="32">
        <v>725</v>
      </c>
      <c r="AU58" s="24">
        <v>12763</v>
      </c>
      <c r="AV58" s="87">
        <f>SUM(AS58/E58)</f>
        <v>7.531468531468532</v>
      </c>
      <c r="AW58" s="25">
        <v>0</v>
      </c>
      <c r="AX58" s="25">
        <v>192</v>
      </c>
      <c r="AY58" s="25">
        <v>0</v>
      </c>
      <c r="AZ58" s="25">
        <v>64</v>
      </c>
      <c r="BA58" s="24">
        <v>22</v>
      </c>
      <c r="BB58" s="26">
        <v>399</v>
      </c>
      <c r="BC58" s="25">
        <v>22</v>
      </c>
      <c r="BD58" s="25">
        <v>399</v>
      </c>
      <c r="BE58" s="24">
        <f>SUM(BD58/(E58/1000))</f>
        <v>214.63152232383</v>
      </c>
      <c r="BF58" s="25">
        <v>0</v>
      </c>
      <c r="BG58" s="25">
        <v>30000</v>
      </c>
      <c r="BH58" s="25">
        <v>0</v>
      </c>
      <c r="BI58" s="25">
        <v>62</v>
      </c>
      <c r="BJ58" s="25">
        <v>0</v>
      </c>
      <c r="BK58" s="26">
        <v>0</v>
      </c>
      <c r="BL58" s="24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70</v>
      </c>
      <c r="BR58" s="25">
        <v>0</v>
      </c>
      <c r="BS58" s="26">
        <v>70</v>
      </c>
      <c r="BT58" s="25">
        <v>10</v>
      </c>
      <c r="BU58" s="25">
        <v>463</v>
      </c>
      <c r="BV58" s="25">
        <v>10</v>
      </c>
      <c r="BW58" s="25">
        <v>463</v>
      </c>
      <c r="BX58" s="25">
        <v>10</v>
      </c>
      <c r="BY58" s="25">
        <v>55</v>
      </c>
      <c r="BZ58" s="25">
        <v>10</v>
      </c>
      <c r="CA58" s="25">
        <v>55</v>
      </c>
      <c r="CB58" s="25">
        <v>0</v>
      </c>
      <c r="CC58" s="25">
        <v>0</v>
      </c>
      <c r="CD58" s="25">
        <v>3889</v>
      </c>
      <c r="CE58" s="83">
        <f>SUM(CD58/E58)</f>
        <v>2.0919849381387845</v>
      </c>
      <c r="CF58" s="25">
        <v>2748</v>
      </c>
      <c r="CG58" s="83">
        <f>SUM(CF58/E58)</f>
        <v>1.478214093598709</v>
      </c>
      <c r="CH58" s="24">
        <v>12</v>
      </c>
      <c r="CI58" s="25">
        <v>47</v>
      </c>
      <c r="CJ58" s="26">
        <f t="shared" si="91"/>
        <v>59</v>
      </c>
      <c r="CK58" s="25">
        <v>145</v>
      </c>
      <c r="CL58" s="25">
        <v>823</v>
      </c>
      <c r="CM58" s="25">
        <f t="shared" si="92"/>
        <v>968</v>
      </c>
      <c r="CN58" s="83">
        <f>SUM(CM58/E58)</f>
        <v>0.5207100591715976</v>
      </c>
      <c r="CO58" s="83">
        <f t="shared" si="93"/>
        <v>0.060950413223140494</v>
      </c>
      <c r="CP58" s="107">
        <f t="shared" si="94"/>
        <v>248.90717408074056</v>
      </c>
      <c r="CQ58" s="24">
        <v>80</v>
      </c>
      <c r="CR58" s="32">
        <v>1423</v>
      </c>
      <c r="CS58" s="24">
        <v>63</v>
      </c>
      <c r="CT58" s="24">
        <v>1886</v>
      </c>
      <c r="CU58" s="24">
        <f t="shared" si="95"/>
        <v>98072</v>
      </c>
      <c r="CV58" s="87">
        <f>SUM(CU58/E58)</f>
        <v>52.75524475524475</v>
      </c>
      <c r="CW58" s="24">
        <v>25</v>
      </c>
      <c r="CX58" s="24">
        <f t="shared" si="96"/>
        <v>1300</v>
      </c>
      <c r="CY58" s="110">
        <f>SUM(CX58/E58)</f>
        <v>0.6993006993006993</v>
      </c>
    </row>
    <row r="59" spans="1:103" ht="9" customHeight="1">
      <c r="A59" s="5" t="s">
        <v>185</v>
      </c>
      <c r="B59" s="12">
        <v>127653</v>
      </c>
      <c r="E59" s="32" t="s">
        <v>134</v>
      </c>
      <c r="F59" s="37">
        <v>0</v>
      </c>
      <c r="G59" s="45">
        <v>2</v>
      </c>
      <c r="H59" s="45">
        <v>0.75</v>
      </c>
      <c r="I59" s="45">
        <v>0</v>
      </c>
      <c r="J59" s="45">
        <v>3.85</v>
      </c>
      <c r="K59" s="46">
        <v>6.6</v>
      </c>
      <c r="L59" s="53" t="s">
        <v>134</v>
      </c>
      <c r="M59" s="54" t="s">
        <v>134</v>
      </c>
      <c r="N59" s="65">
        <v>44100</v>
      </c>
      <c r="O59" s="65">
        <v>12142</v>
      </c>
      <c r="P59" s="65">
        <v>27888</v>
      </c>
      <c r="Q59" s="66">
        <f t="shared" si="84"/>
        <v>84130</v>
      </c>
      <c r="R59" s="73">
        <f t="shared" si="85"/>
        <v>0.6832615934378299</v>
      </c>
      <c r="S59" s="76" t="s">
        <v>134</v>
      </c>
      <c r="T59" s="25">
        <v>13806</v>
      </c>
      <c r="U59" s="25">
        <v>7932</v>
      </c>
      <c r="V59" s="25">
        <v>0</v>
      </c>
      <c r="W59" s="25">
        <v>3262</v>
      </c>
      <c r="X59" s="25">
        <v>0</v>
      </c>
      <c r="Y59" s="25">
        <v>0</v>
      </c>
      <c r="Z59" s="26">
        <v>0</v>
      </c>
      <c r="AA59" s="65">
        <f t="shared" si="86"/>
        <v>25000</v>
      </c>
      <c r="AB59" s="73">
        <f t="shared" si="87"/>
        <v>0.20303744010395516</v>
      </c>
      <c r="AC59" s="65" t="s">
        <v>134</v>
      </c>
      <c r="AD59" s="77">
        <v>0</v>
      </c>
      <c r="AE59" s="77">
        <v>3607</v>
      </c>
      <c r="AF59" s="77">
        <v>1786</v>
      </c>
      <c r="AG59" s="76">
        <v>2105</v>
      </c>
      <c r="AH59" s="77">
        <v>6502</v>
      </c>
      <c r="AI59" s="77">
        <f t="shared" si="88"/>
        <v>14000</v>
      </c>
      <c r="AJ59" s="73">
        <f t="shared" si="89"/>
        <v>0.1137009664582149</v>
      </c>
      <c r="AK59" s="76">
        <v>123130</v>
      </c>
      <c r="AM59" s="102">
        <f t="shared" si="90"/>
        <v>0.0644197189961829</v>
      </c>
      <c r="AN59" s="77" t="s">
        <v>134</v>
      </c>
      <c r="AO59" s="77" t="s">
        <v>134</v>
      </c>
      <c r="AP59" s="77" t="s">
        <v>134</v>
      </c>
      <c r="AQ59" s="102" t="s">
        <v>134</v>
      </c>
      <c r="AR59" s="24">
        <v>735</v>
      </c>
      <c r="AS59" s="24">
        <v>27853</v>
      </c>
      <c r="AT59" s="32">
        <v>735</v>
      </c>
      <c r="AU59" s="24">
        <v>23289</v>
      </c>
      <c r="AV59" s="87" t="s">
        <v>134</v>
      </c>
      <c r="AW59" s="25">
        <v>0</v>
      </c>
      <c r="AX59" s="25">
        <v>0</v>
      </c>
      <c r="AY59" s="25">
        <v>0</v>
      </c>
      <c r="AZ59" s="25">
        <v>0</v>
      </c>
      <c r="BA59" s="24">
        <v>0</v>
      </c>
      <c r="BB59" s="26">
        <v>125</v>
      </c>
      <c r="BC59" s="25">
        <v>0</v>
      </c>
      <c r="BD59" s="25">
        <v>125</v>
      </c>
      <c r="BE59" s="24" t="s">
        <v>134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6">
        <v>462</v>
      </c>
      <c r="BL59" s="24">
        <v>8</v>
      </c>
      <c r="BM59" s="25">
        <v>16</v>
      </c>
      <c r="BN59" s="25">
        <v>0</v>
      </c>
      <c r="BO59" s="25">
        <v>8420</v>
      </c>
      <c r="BP59" s="25">
        <v>233</v>
      </c>
      <c r="BQ59" s="25">
        <v>2332</v>
      </c>
      <c r="BR59" s="25">
        <v>133</v>
      </c>
      <c r="BS59" s="26">
        <v>2224</v>
      </c>
      <c r="BT59" s="25">
        <v>52</v>
      </c>
      <c r="BU59" s="25">
        <v>871</v>
      </c>
      <c r="BV59" s="25">
        <v>52</v>
      </c>
      <c r="BW59" s="25">
        <v>871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9484</v>
      </c>
      <c r="CE59" s="83" t="s">
        <v>134</v>
      </c>
      <c r="CF59" s="25">
        <v>6032</v>
      </c>
      <c r="CG59" s="83" t="s">
        <v>134</v>
      </c>
      <c r="CH59" s="24">
        <v>20</v>
      </c>
      <c r="CI59" s="25">
        <v>2</v>
      </c>
      <c r="CJ59" s="26">
        <f t="shared" si="91"/>
        <v>22</v>
      </c>
      <c r="CK59" s="25">
        <v>48</v>
      </c>
      <c r="CL59" s="25">
        <v>4</v>
      </c>
      <c r="CM59" s="25">
        <f t="shared" si="92"/>
        <v>52</v>
      </c>
      <c r="CN59" s="83" t="s">
        <v>134</v>
      </c>
      <c r="CO59" s="83">
        <f t="shared" si="93"/>
        <v>0.4230769230769231</v>
      </c>
      <c r="CP59" s="107">
        <f t="shared" si="94"/>
        <v>5.4829185997469425</v>
      </c>
      <c r="CQ59" s="24">
        <v>6</v>
      </c>
      <c r="CR59" s="32">
        <v>75</v>
      </c>
      <c r="CS59" s="24">
        <v>71</v>
      </c>
      <c r="CT59" s="24">
        <v>1557</v>
      </c>
      <c r="CU59" s="24">
        <f t="shared" si="95"/>
        <v>80964</v>
      </c>
      <c r="CV59" s="87" t="s">
        <v>134</v>
      </c>
      <c r="CW59" s="24">
        <v>6</v>
      </c>
      <c r="CX59" s="24">
        <f t="shared" si="96"/>
        <v>312</v>
      </c>
      <c r="CY59" s="110" t="s">
        <v>134</v>
      </c>
    </row>
    <row r="60" spans="1:103" ht="9" customHeight="1">
      <c r="A60" s="5" t="s">
        <v>186</v>
      </c>
      <c r="B60" s="12">
        <v>260196</v>
      </c>
      <c r="C60" s="24">
        <v>0</v>
      </c>
      <c r="D60" s="24">
        <v>23</v>
      </c>
      <c r="E60" s="32">
        <f>SUM(C60/3)+D60</f>
        <v>23</v>
      </c>
      <c r="F60" s="37">
        <v>0</v>
      </c>
      <c r="G60" s="45">
        <v>1</v>
      </c>
      <c r="H60" s="45">
        <v>0</v>
      </c>
      <c r="I60" s="45">
        <v>0</v>
      </c>
      <c r="J60" s="45">
        <v>0</v>
      </c>
      <c r="K60" s="46">
        <v>1</v>
      </c>
      <c r="L60" s="53">
        <f>SUM(G60/(E60/1000))</f>
        <v>43.47826086956522</v>
      </c>
      <c r="M60" s="54">
        <f>SUM(K60/(E60/1000))</f>
        <v>43.47826086956522</v>
      </c>
      <c r="N60" s="65">
        <v>29000</v>
      </c>
      <c r="O60" s="65">
        <v>1000</v>
      </c>
      <c r="P60" s="65">
        <v>2400</v>
      </c>
      <c r="Q60" s="66">
        <f t="shared" si="84"/>
        <v>32400</v>
      </c>
      <c r="R60" s="73">
        <f t="shared" si="85"/>
        <v>0.779783393501805</v>
      </c>
      <c r="S60" s="76">
        <f>SUM(Q60/E60)</f>
        <v>1408.695652173913</v>
      </c>
      <c r="T60" s="25">
        <v>7500</v>
      </c>
      <c r="U60" s="25">
        <v>1000</v>
      </c>
      <c r="V60" s="25">
        <v>0</v>
      </c>
      <c r="W60" s="25">
        <v>0</v>
      </c>
      <c r="X60" s="25">
        <v>0</v>
      </c>
      <c r="Y60" s="25">
        <v>350</v>
      </c>
      <c r="Z60" s="26">
        <v>0</v>
      </c>
      <c r="AA60" s="65">
        <f t="shared" si="86"/>
        <v>8850</v>
      </c>
      <c r="AB60" s="73">
        <f t="shared" si="87"/>
        <v>0.21299638989169675</v>
      </c>
      <c r="AC60" s="65">
        <f>SUM(AA60/E60)</f>
        <v>384.7826086956522</v>
      </c>
      <c r="AD60" s="77">
        <v>300</v>
      </c>
      <c r="AE60" s="77">
        <v>0</v>
      </c>
      <c r="AF60" s="77">
        <v>0</v>
      </c>
      <c r="AG60" s="76">
        <v>0</v>
      </c>
      <c r="AH60" s="77">
        <v>0</v>
      </c>
      <c r="AI60" s="77">
        <f t="shared" si="88"/>
        <v>300</v>
      </c>
      <c r="AJ60" s="73">
        <f t="shared" si="89"/>
        <v>0.007220216606498195</v>
      </c>
      <c r="AK60" s="76">
        <v>41550</v>
      </c>
      <c r="AL60" s="92">
        <v>0</v>
      </c>
      <c r="AM60" s="102">
        <f t="shared" si="90"/>
        <v>0.024067388688327317</v>
      </c>
      <c r="AN60" s="77">
        <f>SUM(AK60/E60)</f>
        <v>1806.5217391304348</v>
      </c>
      <c r="AO60" s="77" t="s">
        <v>134</v>
      </c>
      <c r="AP60" s="77" t="s">
        <v>134</v>
      </c>
      <c r="AQ60" s="102" t="s">
        <v>134</v>
      </c>
      <c r="AR60" s="24">
        <v>389</v>
      </c>
      <c r="AS60" s="24">
        <v>12400</v>
      </c>
      <c r="AT60" s="32">
        <v>250</v>
      </c>
      <c r="AU60" s="24">
        <v>6500</v>
      </c>
      <c r="AV60" s="87">
        <f>SUM(AS60/E60)</f>
        <v>539.1304347826087</v>
      </c>
      <c r="AW60" s="25">
        <v>0</v>
      </c>
      <c r="AX60" s="25">
        <v>0</v>
      </c>
      <c r="AY60" s="25">
        <v>0</v>
      </c>
      <c r="AZ60" s="25">
        <v>0</v>
      </c>
      <c r="BA60" s="24">
        <v>1</v>
      </c>
      <c r="BB60" s="26">
        <v>14</v>
      </c>
      <c r="BC60" s="25">
        <v>11</v>
      </c>
      <c r="BD60" s="25">
        <v>13</v>
      </c>
      <c r="BE60" s="24">
        <f>SUM(BD60/(E60/1000))</f>
        <v>565.2173913043479</v>
      </c>
      <c r="BF60" s="25">
        <v>0</v>
      </c>
      <c r="BG60" s="25">
        <v>0</v>
      </c>
      <c r="BH60" s="25">
        <v>0</v>
      </c>
      <c r="BI60" s="25">
        <v>0</v>
      </c>
      <c r="BJ60" s="25">
        <v>10</v>
      </c>
      <c r="BK60" s="26">
        <v>150</v>
      </c>
      <c r="BL60" s="24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59</v>
      </c>
      <c r="BR60" s="25">
        <v>0</v>
      </c>
      <c r="BS60" s="26">
        <v>52</v>
      </c>
      <c r="BT60" s="25">
        <v>16</v>
      </c>
      <c r="BU60" s="25">
        <v>437</v>
      </c>
      <c r="BV60" s="25">
        <v>10</v>
      </c>
      <c r="BW60" s="25">
        <v>300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1083</v>
      </c>
      <c r="CE60" s="83">
        <f>SUM(CD60/E60)</f>
        <v>47.08695652173913</v>
      </c>
      <c r="CF60" s="25">
        <v>15</v>
      </c>
      <c r="CG60" s="83">
        <f>SUM(CF60/E60)</f>
        <v>0.6521739130434783</v>
      </c>
      <c r="CH60" s="24">
        <v>0</v>
      </c>
      <c r="CI60" s="25">
        <v>0</v>
      </c>
      <c r="CJ60" s="26">
        <f t="shared" si="91"/>
        <v>0</v>
      </c>
      <c r="CK60" s="25">
        <v>32</v>
      </c>
      <c r="CL60" s="25">
        <v>2</v>
      </c>
      <c r="CM60" s="25">
        <f t="shared" si="92"/>
        <v>34</v>
      </c>
      <c r="CN60" s="83">
        <f>SUM(CM60/E60)</f>
        <v>1.4782608695652173</v>
      </c>
      <c r="CO60" s="83">
        <f t="shared" si="93"/>
        <v>0</v>
      </c>
      <c r="CP60" s="107">
        <f t="shared" si="94"/>
        <v>31.394275161588183</v>
      </c>
      <c r="CQ60" s="24">
        <v>20</v>
      </c>
      <c r="CR60" s="32">
        <v>2000</v>
      </c>
      <c r="CS60" s="24">
        <v>50</v>
      </c>
      <c r="CT60" s="24">
        <v>200</v>
      </c>
      <c r="CU60" s="24">
        <f t="shared" si="95"/>
        <v>10400</v>
      </c>
      <c r="CV60" s="87">
        <f>SUM(CU60/E60)</f>
        <v>452.17391304347825</v>
      </c>
      <c r="CW60" s="24">
        <v>50</v>
      </c>
      <c r="CX60" s="24">
        <f t="shared" si="96"/>
        <v>2600</v>
      </c>
      <c r="CY60" s="110">
        <f>SUM(CX60/E60)</f>
        <v>113.04347826086956</v>
      </c>
    </row>
    <row r="61" spans="1:95" ht="9" customHeight="1">
      <c r="A61" s="5" t="s">
        <v>187</v>
      </c>
      <c r="B61" s="12">
        <v>127918</v>
      </c>
      <c r="E61" s="32" t="s">
        <v>141</v>
      </c>
      <c r="N61" s="77" t="s">
        <v>141</v>
      </c>
      <c r="S61" s="76"/>
      <c r="T61" s="24" t="s">
        <v>141</v>
      </c>
      <c r="AD61" s="77" t="s">
        <v>141</v>
      </c>
      <c r="AK61" s="76" t="s">
        <v>141</v>
      </c>
      <c r="AO61" s="77" t="s">
        <v>134</v>
      </c>
      <c r="AP61" s="77" t="s">
        <v>134</v>
      </c>
      <c r="AQ61" s="102" t="s">
        <v>134</v>
      </c>
      <c r="AR61" s="24" t="s">
        <v>141</v>
      </c>
      <c r="BA61" s="24" t="s">
        <v>141</v>
      </c>
      <c r="BL61" s="24" t="s">
        <v>141</v>
      </c>
      <c r="BX61" s="25" t="s">
        <v>141</v>
      </c>
      <c r="CH61" s="24" t="s">
        <v>141</v>
      </c>
      <c r="CQ61" s="24" t="s">
        <v>141</v>
      </c>
    </row>
    <row r="62" spans="1:103" ht="9" customHeight="1">
      <c r="A62" s="5" t="s">
        <v>188</v>
      </c>
      <c r="B62" s="12">
        <v>127060</v>
      </c>
      <c r="E62" s="32">
        <v>8714</v>
      </c>
      <c r="F62" s="37">
        <v>1</v>
      </c>
      <c r="G62" s="45">
        <v>26.35</v>
      </c>
      <c r="H62" s="45">
        <v>47.4</v>
      </c>
      <c r="I62" s="45">
        <v>0</v>
      </c>
      <c r="J62" s="45">
        <v>16.9</v>
      </c>
      <c r="K62" s="46">
        <v>90.65</v>
      </c>
      <c r="L62" s="53">
        <f>SUM(G62/(E62/1000))</f>
        <v>3.0238696350700023</v>
      </c>
      <c r="M62" s="54">
        <f>SUM(K62/(E62/1000))</f>
        <v>10.40280009180629</v>
      </c>
      <c r="N62" s="65">
        <v>970231</v>
      </c>
      <c r="O62" s="65">
        <v>756674</v>
      </c>
      <c r="P62" s="65">
        <v>181533</v>
      </c>
      <c r="Q62" s="66">
        <v>1908438</v>
      </c>
      <c r="R62" s="73">
        <f>SUM(Q62/AK62)</f>
        <v>0.3822761523641799</v>
      </c>
      <c r="S62" s="76">
        <f>SUM(Q62/E62)</f>
        <v>219.00826256598577</v>
      </c>
      <c r="T62" s="25">
        <v>796079</v>
      </c>
      <c r="U62" s="25">
        <v>1467169</v>
      </c>
      <c r="V62" s="25">
        <v>36666</v>
      </c>
      <c r="W62" s="25">
        <v>74411</v>
      </c>
      <c r="X62" s="25">
        <v>130818</v>
      </c>
      <c r="Y62" s="25">
        <v>22175</v>
      </c>
      <c r="Z62" s="26">
        <v>58335</v>
      </c>
      <c r="AA62" s="65">
        <v>2585653</v>
      </c>
      <c r="AB62" s="73">
        <f>SUM(AA62/AK62)</f>
        <v>0.517928001951805</v>
      </c>
      <c r="AC62" s="65">
        <f>SUM(AA62/E62)</f>
        <v>296.7240073445031</v>
      </c>
      <c r="AD62" s="77">
        <v>50872</v>
      </c>
      <c r="AE62" s="77">
        <v>24820</v>
      </c>
      <c r="AF62" s="77">
        <v>38011</v>
      </c>
      <c r="AG62" s="76">
        <v>219505</v>
      </c>
      <c r="AH62" s="77">
        <v>165003</v>
      </c>
      <c r="AI62" s="77">
        <v>498211</v>
      </c>
      <c r="AJ62" s="73">
        <f>SUM(AI62/AK62)</f>
        <v>0.09979584568401512</v>
      </c>
      <c r="AK62" s="76">
        <v>4992302</v>
      </c>
      <c r="AL62" s="92">
        <v>457541</v>
      </c>
      <c r="AM62" s="102">
        <f>SUM(U62/AK62)</f>
        <v>0.2938862672971307</v>
      </c>
      <c r="AN62" s="77">
        <f>SUM(AK62/E62)</f>
        <v>572.905898554051</v>
      </c>
      <c r="AO62" s="77">
        <v>138112527</v>
      </c>
      <c r="AP62" s="77">
        <f>SUM(AO62/E62)</f>
        <v>15849.498163874225</v>
      </c>
      <c r="AQ62" s="102">
        <f>SUM(AK62/AO62)</f>
        <v>0.036146627018127035</v>
      </c>
      <c r="AR62" s="24">
        <v>32058</v>
      </c>
      <c r="AS62" s="24">
        <v>1316006</v>
      </c>
      <c r="AT62" s="32">
        <v>3121</v>
      </c>
      <c r="AU62" s="24">
        <v>52296</v>
      </c>
      <c r="AV62" s="87">
        <f>SUM(AS62/E62)</f>
        <v>151.0220335092954</v>
      </c>
      <c r="AW62" s="25">
        <v>21872</v>
      </c>
      <c r="AX62" s="25">
        <v>761820</v>
      </c>
      <c r="AY62" s="25">
        <v>0</v>
      </c>
      <c r="AZ62" s="25">
        <v>0</v>
      </c>
      <c r="BA62" s="24">
        <v>358</v>
      </c>
      <c r="BB62" s="26">
        <v>4540</v>
      </c>
      <c r="BC62" s="25">
        <v>461</v>
      </c>
      <c r="BD62" s="25">
        <v>9795</v>
      </c>
      <c r="BE62" s="24">
        <f>SUM(BD62/(E62/1000))</f>
        <v>1124.0532476474639</v>
      </c>
      <c r="BF62" s="25">
        <v>24597</v>
      </c>
      <c r="BG62" s="25">
        <v>1036118</v>
      </c>
      <c r="BH62" s="25">
        <v>63</v>
      </c>
      <c r="BI62" s="25">
        <v>53002</v>
      </c>
      <c r="BJ62" s="25">
        <v>0</v>
      </c>
      <c r="BK62" s="26">
        <v>5754</v>
      </c>
      <c r="BL62" s="24">
        <v>151</v>
      </c>
      <c r="BM62" s="25">
        <v>514</v>
      </c>
      <c r="BN62" s="25">
        <v>0</v>
      </c>
      <c r="BO62" s="25">
        <v>0</v>
      </c>
      <c r="BP62" s="25">
        <v>25</v>
      </c>
      <c r="BQ62" s="25">
        <v>67</v>
      </c>
      <c r="BR62" s="25">
        <v>7</v>
      </c>
      <c r="BS62" s="26">
        <v>36</v>
      </c>
      <c r="BT62" s="25">
        <v>1244</v>
      </c>
      <c r="BU62" s="25">
        <v>1628</v>
      </c>
      <c r="BV62" s="25">
        <v>966</v>
      </c>
      <c r="BW62" s="25">
        <v>1127</v>
      </c>
      <c r="BX62" s="25">
        <v>571</v>
      </c>
      <c r="BY62" s="25">
        <v>1825</v>
      </c>
      <c r="BZ62" s="25">
        <v>3</v>
      </c>
      <c r="CA62" s="25">
        <v>28</v>
      </c>
      <c r="CB62" s="25">
        <v>0</v>
      </c>
      <c r="CC62" s="25">
        <v>0</v>
      </c>
      <c r="CD62" s="25">
        <v>262076</v>
      </c>
      <c r="CE62" s="83">
        <f>SUM(CD62/E62)</f>
        <v>30.07528115675924</v>
      </c>
      <c r="CF62" s="25">
        <v>51855</v>
      </c>
      <c r="CG62" s="83">
        <f>SUM(CF62/E62)</f>
        <v>5.9507688776681205</v>
      </c>
      <c r="CH62" s="24">
        <v>4076</v>
      </c>
      <c r="CI62" s="25">
        <v>2100</v>
      </c>
      <c r="CJ62" s="26">
        <v>6176</v>
      </c>
      <c r="CK62" s="25">
        <v>2475</v>
      </c>
      <c r="CL62" s="25">
        <v>5145</v>
      </c>
      <c r="CM62" s="25">
        <v>7620</v>
      </c>
      <c r="CN62" s="83">
        <f>SUM(CM62/E62)</f>
        <v>0.874454900160661</v>
      </c>
      <c r="CO62" s="83">
        <v>2.9043951417961615</v>
      </c>
      <c r="CP62" s="107">
        <v>51.88878167707152</v>
      </c>
      <c r="CQ62" s="24">
        <v>335</v>
      </c>
      <c r="CR62" s="32">
        <v>4965</v>
      </c>
      <c r="CS62" s="24">
        <v>211</v>
      </c>
      <c r="CT62" s="24">
        <v>10742</v>
      </c>
      <c r="CU62" s="24">
        <v>558584</v>
      </c>
      <c r="CV62" s="87">
        <f>SUM(CU62/E62)</f>
        <v>64.10190498049117</v>
      </c>
      <c r="CW62" s="24">
        <v>1057</v>
      </c>
      <c r="CX62" s="24">
        <v>54964</v>
      </c>
      <c r="CY62" s="110">
        <f>SUM(CX62/E62)</f>
        <v>6.307551067248107</v>
      </c>
    </row>
    <row r="63" spans="1:103" ht="9" customHeight="1">
      <c r="A63" s="5" t="s">
        <v>189</v>
      </c>
      <c r="C63" s="24" t="s">
        <v>142</v>
      </c>
      <c r="E63" s="32" t="s">
        <v>143</v>
      </c>
      <c r="G63" s="45">
        <v>7.6</v>
      </c>
      <c r="H63" s="45">
        <v>8</v>
      </c>
      <c r="I63" s="45">
        <v>0</v>
      </c>
      <c r="J63" s="45">
        <v>6.5</v>
      </c>
      <c r="K63" s="46">
        <v>22.1</v>
      </c>
      <c r="M63" s="54" t="s">
        <v>144</v>
      </c>
      <c r="N63" s="65">
        <v>287937</v>
      </c>
      <c r="O63" s="65">
        <v>177458</v>
      </c>
      <c r="P63" s="65">
        <v>73085</v>
      </c>
      <c r="Q63" s="66">
        <f>SUM(N63:P63)</f>
        <v>538480</v>
      </c>
      <c r="R63" s="73">
        <f>SUM(Q63/AK63)</f>
        <v>0.3897924866064933</v>
      </c>
      <c r="S63" s="76" t="s">
        <v>144</v>
      </c>
      <c r="T63" s="25">
        <v>53954</v>
      </c>
      <c r="U63" s="25">
        <v>496434</v>
      </c>
      <c r="V63" s="25">
        <v>36666</v>
      </c>
      <c r="W63" s="25">
        <v>10476</v>
      </c>
      <c r="X63" s="25">
        <v>71911</v>
      </c>
      <c r="Z63" s="26">
        <v>58335</v>
      </c>
      <c r="AA63" s="65">
        <f>SUM(T63:Z63)</f>
        <v>727776</v>
      </c>
      <c r="AB63" s="73">
        <f>SUM(AA63/AK63)</f>
        <v>0.5268192258440931</v>
      </c>
      <c r="AC63" s="65" t="s">
        <v>143</v>
      </c>
      <c r="AD63" s="77">
        <v>9000</v>
      </c>
      <c r="AE63" s="77">
        <v>21000</v>
      </c>
      <c r="AF63" s="77">
        <v>1284</v>
      </c>
      <c r="AG63" s="76">
        <v>63681</v>
      </c>
      <c r="AH63" s="77">
        <v>20232</v>
      </c>
      <c r="AI63" s="77">
        <f>SUM(AD63:AH63)</f>
        <v>115197</v>
      </c>
      <c r="AJ63" s="73">
        <f>SUM(AI63/AK63)</f>
        <v>0.08338828754941355</v>
      </c>
      <c r="AK63" s="76">
        <v>1381453</v>
      </c>
      <c r="AL63" s="92">
        <v>131470</v>
      </c>
      <c r="AM63" s="102">
        <f>SUM(U63/AK63)</f>
        <v>0.3593564167582972</v>
      </c>
      <c r="AN63" s="77" t="s">
        <v>144</v>
      </c>
      <c r="AO63" s="77" t="s">
        <v>144</v>
      </c>
      <c r="AP63" s="77" t="s">
        <v>144</v>
      </c>
      <c r="AQ63" s="102" t="s">
        <v>144</v>
      </c>
      <c r="AR63" s="24">
        <v>5627</v>
      </c>
      <c r="AS63" s="24">
        <v>188132</v>
      </c>
      <c r="AT63" s="32">
        <v>3121</v>
      </c>
      <c r="AU63" s="24">
        <v>52296</v>
      </c>
      <c r="AV63" s="87" t="s">
        <v>143</v>
      </c>
      <c r="AW63" s="25">
        <v>0</v>
      </c>
      <c r="AX63" s="25">
        <v>0</v>
      </c>
      <c r="AY63" s="25">
        <v>0</v>
      </c>
      <c r="AZ63" s="25">
        <v>0</v>
      </c>
      <c r="BA63" s="24">
        <v>358</v>
      </c>
      <c r="BB63" s="26">
        <v>4540</v>
      </c>
      <c r="BC63" s="25">
        <v>358</v>
      </c>
      <c r="BD63" s="25">
        <v>4367</v>
      </c>
      <c r="BE63" s="24" t="s">
        <v>144</v>
      </c>
      <c r="BF63" s="25">
        <v>3832</v>
      </c>
      <c r="BG63" s="25">
        <v>103416</v>
      </c>
      <c r="BH63" s="25">
        <v>63</v>
      </c>
      <c r="BI63" s="25">
        <v>53002</v>
      </c>
      <c r="BJ63" s="25">
        <v>0</v>
      </c>
      <c r="BK63" s="26">
        <v>0</v>
      </c>
      <c r="BL63" s="24">
        <v>0</v>
      </c>
      <c r="BM63" s="25">
        <v>0</v>
      </c>
      <c r="BN63" s="25">
        <v>0</v>
      </c>
      <c r="BO63" s="25">
        <v>0</v>
      </c>
      <c r="BP63" s="25">
        <v>11</v>
      </c>
      <c r="BQ63" s="25">
        <v>53</v>
      </c>
      <c r="BR63" s="25">
        <v>7</v>
      </c>
      <c r="BS63" s="26">
        <v>36</v>
      </c>
      <c r="BT63" s="25">
        <v>64</v>
      </c>
      <c r="BU63" s="25">
        <v>448</v>
      </c>
      <c r="BV63" s="25">
        <v>36</v>
      </c>
      <c r="BW63" s="25">
        <v>197</v>
      </c>
      <c r="BX63" s="25">
        <v>4</v>
      </c>
      <c r="BY63" s="25">
        <v>32</v>
      </c>
      <c r="BZ63" s="25">
        <v>3</v>
      </c>
      <c r="CA63" s="25">
        <v>28</v>
      </c>
      <c r="CB63" s="25">
        <v>0</v>
      </c>
      <c r="CC63" s="25">
        <v>0</v>
      </c>
      <c r="CD63" s="25">
        <v>18522</v>
      </c>
      <c r="CE63" s="83" t="s">
        <v>144</v>
      </c>
      <c r="CF63" s="25">
        <v>11875</v>
      </c>
      <c r="CG63" s="83" t="s">
        <v>144</v>
      </c>
      <c r="CH63" s="24">
        <v>389</v>
      </c>
      <c r="CI63" s="25">
        <v>508</v>
      </c>
      <c r="CJ63" s="26">
        <f>SUM(CH63:CI63)</f>
        <v>897</v>
      </c>
      <c r="CK63" s="25">
        <v>185</v>
      </c>
      <c r="CL63" s="25">
        <v>228</v>
      </c>
      <c r="CM63" s="25">
        <f>SUM(CK63:CL63)</f>
        <v>413</v>
      </c>
      <c r="CN63" s="83" t="s">
        <v>143</v>
      </c>
      <c r="CO63" s="83">
        <f>SUM(CJ63/CM63)</f>
        <v>2.171912832929782</v>
      </c>
      <c r="CP63" s="107">
        <f>SUM(CM63/(CD63/1000))</f>
        <v>22.29780801209373</v>
      </c>
      <c r="CQ63" s="24">
        <v>108</v>
      </c>
      <c r="CR63" s="32">
        <v>1750</v>
      </c>
      <c r="CS63" s="24">
        <v>110</v>
      </c>
      <c r="CT63" s="24">
        <v>2236</v>
      </c>
      <c r="CU63" s="24">
        <f>SUM(CT63*52)</f>
        <v>116272</v>
      </c>
      <c r="CV63" s="87" t="s">
        <v>143</v>
      </c>
      <c r="CX63" s="24">
        <f>SUM(CW63*52)</f>
        <v>0</v>
      </c>
      <c r="CY63" s="110" t="s">
        <v>143</v>
      </c>
    </row>
    <row r="64" spans="1:103" ht="9" customHeight="1">
      <c r="A64" s="5" t="s">
        <v>190</v>
      </c>
      <c r="C64" s="24" t="s">
        <v>142</v>
      </c>
      <c r="E64" s="32" t="s">
        <v>143</v>
      </c>
      <c r="F64" s="37">
        <v>1</v>
      </c>
      <c r="G64" s="45">
        <v>18.75</v>
      </c>
      <c r="H64" s="45">
        <v>39.4</v>
      </c>
      <c r="I64" s="45">
        <v>0</v>
      </c>
      <c r="J64" s="45">
        <v>10.4</v>
      </c>
      <c r="K64" s="46">
        <v>68.55</v>
      </c>
      <c r="M64" s="54" t="s">
        <v>144</v>
      </c>
      <c r="N64" s="65">
        <v>682294</v>
      </c>
      <c r="O64" s="65">
        <v>579216</v>
      </c>
      <c r="P64" s="65">
        <v>108448</v>
      </c>
      <c r="Q64" s="66">
        <f>SUM(N64:P64)</f>
        <v>1369958</v>
      </c>
      <c r="R64" s="73">
        <f>SUM(Q64/AK64)</f>
        <v>0.3794005232564419</v>
      </c>
      <c r="S64" s="76" t="s">
        <v>144</v>
      </c>
      <c r="T64" s="25">
        <v>742125</v>
      </c>
      <c r="U64" s="25">
        <v>970735</v>
      </c>
      <c r="V64" s="25">
        <v>0</v>
      </c>
      <c r="W64" s="25">
        <v>63935</v>
      </c>
      <c r="X64" s="25">
        <v>58907</v>
      </c>
      <c r="Y64" s="25">
        <v>22175</v>
      </c>
      <c r="Z64" s="26">
        <v>0</v>
      </c>
      <c r="AA64" s="65">
        <f>SUM(T64:Z64)</f>
        <v>1857877</v>
      </c>
      <c r="AB64" s="73">
        <f>SUM(AA64/AK64)</f>
        <v>0.5145263620827124</v>
      </c>
      <c r="AC64" s="65" t="s">
        <v>143</v>
      </c>
      <c r="AD64" s="77">
        <v>41872</v>
      </c>
      <c r="AE64" s="77">
        <v>3820</v>
      </c>
      <c r="AF64" s="77">
        <v>36727</v>
      </c>
      <c r="AG64" s="76">
        <v>155824</v>
      </c>
      <c r="AH64" s="77">
        <v>144771</v>
      </c>
      <c r="AI64" s="77">
        <f>SUM(AD64:AH64)</f>
        <v>383014</v>
      </c>
      <c r="AJ64" s="73">
        <f>SUM(AI64/AK64)</f>
        <v>0.1060731146608457</v>
      </c>
      <c r="AK64" s="76">
        <v>3610849</v>
      </c>
      <c r="AL64" s="92">
        <v>326071</v>
      </c>
      <c r="AM64" s="102">
        <f>SUM(U64/AK64)</f>
        <v>0.26883843661144513</v>
      </c>
      <c r="AN64" s="77" t="s">
        <v>144</v>
      </c>
      <c r="AO64" s="77" t="s">
        <v>144</v>
      </c>
      <c r="AP64" s="77" t="s">
        <v>144</v>
      </c>
      <c r="AQ64" s="102" t="s">
        <v>144</v>
      </c>
      <c r="AR64" s="24">
        <v>26431</v>
      </c>
      <c r="AS64" s="24">
        <v>1127874</v>
      </c>
      <c r="AV64" s="87" t="s">
        <v>143</v>
      </c>
      <c r="AW64" s="25">
        <v>21872</v>
      </c>
      <c r="AX64" s="25">
        <v>761820</v>
      </c>
      <c r="BC64" s="25">
        <v>103</v>
      </c>
      <c r="BD64" s="25">
        <v>5428</v>
      </c>
      <c r="BE64" s="24" t="s">
        <v>144</v>
      </c>
      <c r="BF64" s="25">
        <v>20765</v>
      </c>
      <c r="BG64" s="25">
        <v>932702</v>
      </c>
      <c r="BJ64" s="25">
        <v>0</v>
      </c>
      <c r="BK64" s="26">
        <v>5754</v>
      </c>
      <c r="BL64" s="24">
        <v>151</v>
      </c>
      <c r="BM64" s="25">
        <v>514</v>
      </c>
      <c r="BP64" s="25">
        <v>14</v>
      </c>
      <c r="BQ64" s="25">
        <v>14</v>
      </c>
      <c r="BT64" s="25">
        <v>1180</v>
      </c>
      <c r="BU64" s="25">
        <v>1180</v>
      </c>
      <c r="BV64" s="25">
        <v>930</v>
      </c>
      <c r="BW64" s="25">
        <v>930</v>
      </c>
      <c r="BX64" s="25">
        <v>567</v>
      </c>
      <c r="BY64" s="25">
        <v>1793</v>
      </c>
      <c r="CD64" s="25">
        <v>243554</v>
      </c>
      <c r="CE64" s="83" t="s">
        <v>144</v>
      </c>
      <c r="CF64" s="25">
        <v>39980</v>
      </c>
      <c r="CG64" s="83" t="s">
        <v>144</v>
      </c>
      <c r="CH64" s="24">
        <v>3687</v>
      </c>
      <c r="CI64" s="25">
        <v>1592</v>
      </c>
      <c r="CJ64" s="26">
        <f>SUM(CH64:CI64)</f>
        <v>5279</v>
      </c>
      <c r="CK64" s="25">
        <v>2290</v>
      </c>
      <c r="CL64" s="25">
        <v>4917</v>
      </c>
      <c r="CM64" s="25">
        <f>SUM(CK64:CL64)</f>
        <v>7207</v>
      </c>
      <c r="CN64" s="83" t="s">
        <v>143</v>
      </c>
      <c r="CO64" s="83">
        <f>SUM(CJ64/CM64)</f>
        <v>0.7324823088663799</v>
      </c>
      <c r="CP64" s="107">
        <f>SUM(CM64/(CD64/1000))</f>
        <v>29.59097366497779</v>
      </c>
      <c r="CQ64" s="24">
        <v>227</v>
      </c>
      <c r="CR64" s="32">
        <v>3215</v>
      </c>
      <c r="CS64" s="24">
        <v>101</v>
      </c>
      <c r="CT64" s="24">
        <v>8506</v>
      </c>
      <c r="CU64" s="24">
        <f>SUM(CT64*52)</f>
        <v>442312</v>
      </c>
      <c r="CV64" s="87" t="s">
        <v>143</v>
      </c>
      <c r="CW64" s="24">
        <v>1057</v>
      </c>
      <c r="CX64" s="24">
        <f>SUM(CW64*52)</f>
        <v>54964</v>
      </c>
      <c r="CY64" s="110" t="s">
        <v>143</v>
      </c>
    </row>
    <row r="65" ht="9" customHeight="1">
      <c r="A65" s="6" t="s">
        <v>145</v>
      </c>
    </row>
    <row r="66" spans="1:92" ht="9" customHeight="1">
      <c r="A66" s="5" t="s">
        <v>191</v>
      </c>
      <c r="B66" s="12">
        <v>126359</v>
      </c>
      <c r="C66" s="24">
        <v>0</v>
      </c>
      <c r="D66" s="24">
        <v>371</v>
      </c>
      <c r="E66" s="32">
        <f aca="true" t="shared" si="97" ref="E66:E73">SUM(C66/3)+D66</f>
        <v>371</v>
      </c>
      <c r="F66" s="37">
        <v>1</v>
      </c>
      <c r="G66" s="45">
        <v>1</v>
      </c>
      <c r="H66" s="45">
        <v>0</v>
      </c>
      <c r="I66" s="45">
        <v>0</v>
      </c>
      <c r="J66" s="45">
        <v>0</v>
      </c>
      <c r="K66" s="46">
        <v>1</v>
      </c>
      <c r="L66" s="53">
        <f aca="true" t="shared" si="98" ref="L66:L77">SUM(G66/(E66/1000))</f>
        <v>2.6954177897574123</v>
      </c>
      <c r="M66" s="54">
        <f aca="true" t="shared" si="99" ref="M66:M77">SUM(K66/(E66/1000))</f>
        <v>2.6954177897574123</v>
      </c>
      <c r="N66" s="65">
        <v>24000</v>
      </c>
      <c r="P66" s="65">
        <v>0</v>
      </c>
      <c r="Q66" s="66">
        <f aca="true" t="shared" si="100" ref="Q66:Q77">SUM(N66:P66)</f>
        <v>24000</v>
      </c>
      <c r="R66" s="73">
        <f aca="true" t="shared" si="101" ref="R66:R77">SUM(Q66/AK66)</f>
        <v>0.5454545454545454</v>
      </c>
      <c r="S66" s="66">
        <f aca="true" t="shared" si="102" ref="S66:S77">SUM(Q66/E66)</f>
        <v>64.6900269541779</v>
      </c>
      <c r="T66" s="25">
        <v>9500</v>
      </c>
      <c r="U66" s="25">
        <v>6000</v>
      </c>
      <c r="V66" s="25">
        <v>0</v>
      </c>
      <c r="W66" s="25">
        <v>500</v>
      </c>
      <c r="X66" s="25">
        <v>500</v>
      </c>
      <c r="Y66" s="25">
        <v>0</v>
      </c>
      <c r="AA66" s="65">
        <f aca="true" t="shared" si="103" ref="AA66:AA77">SUM(T66:Z66)</f>
        <v>16500</v>
      </c>
      <c r="AB66" s="73">
        <f aca="true" t="shared" si="104" ref="AB66:AB77">SUM(AA66/AK66)</f>
        <v>0.375</v>
      </c>
      <c r="AC66" s="65">
        <f aca="true" t="shared" si="105" ref="AC66:AC77">SUM(AA66/E66)</f>
        <v>44.474393530997304</v>
      </c>
      <c r="AE66" s="77">
        <v>1000</v>
      </c>
      <c r="AF66" s="77">
        <v>2500</v>
      </c>
      <c r="AI66" s="77">
        <f aca="true" t="shared" si="106" ref="AI66:AI77">SUM(AD66:AH66)</f>
        <v>3500</v>
      </c>
      <c r="AJ66" s="73">
        <f aca="true" t="shared" si="107" ref="AJ66:AJ77">SUM(AI66/AK66)</f>
        <v>0.07954545454545454</v>
      </c>
      <c r="AK66" s="76">
        <v>44000</v>
      </c>
      <c r="AL66" s="92">
        <v>0</v>
      </c>
      <c r="AM66" s="102">
        <f aca="true" t="shared" si="108" ref="AM66:AM77">SUM(U66/AK66)</f>
        <v>0.13636363636363635</v>
      </c>
      <c r="AN66" s="77">
        <f aca="true" t="shared" si="109" ref="AN66:AN77">SUM(AK66/E66)</f>
        <v>118.59838274932615</v>
      </c>
      <c r="AO66" s="77">
        <v>1224000</v>
      </c>
      <c r="AP66" s="77">
        <f aca="true" t="shared" si="110" ref="AP66:AP72">SUM(AO66/E66)</f>
        <v>3299.1913746630726</v>
      </c>
      <c r="AQ66" s="102">
        <f aca="true" t="shared" si="111" ref="AQ66:AQ72">SUM(AK66/AO66)</f>
        <v>0.03594771241830065</v>
      </c>
      <c r="AR66" s="24">
        <v>142</v>
      </c>
      <c r="AS66" s="24">
        <v>2460</v>
      </c>
      <c r="AV66" s="87">
        <f aca="true" t="shared" si="112" ref="AV66:AV74">SUM(AS66/E66)</f>
        <v>6.630727762803234</v>
      </c>
      <c r="BA66" s="24">
        <v>463</v>
      </c>
      <c r="BB66" s="26">
        <v>1290</v>
      </c>
      <c r="BT66" s="25">
        <v>18</v>
      </c>
      <c r="BU66" s="25">
        <v>146</v>
      </c>
      <c r="CJ66" s="26">
        <f aca="true" t="shared" si="113" ref="CJ66:CJ77">SUM(CH66:CI66)</f>
        <v>0</v>
      </c>
      <c r="CM66" s="25">
        <f aca="true" t="shared" si="114" ref="CM66:CM77">SUM(CK66:CL66)</f>
        <v>0</v>
      </c>
      <c r="CN66" s="83">
        <f aca="true" t="shared" si="115" ref="CN66:CN74">SUM(CM66/E66)</f>
        <v>0</v>
      </c>
    </row>
    <row r="67" spans="1:103" ht="9" customHeight="1">
      <c r="A67" s="5" t="s">
        <v>192</v>
      </c>
      <c r="B67" s="12">
        <v>126401</v>
      </c>
      <c r="C67" s="24">
        <v>7</v>
      </c>
      <c r="D67" s="24">
        <v>285</v>
      </c>
      <c r="E67" s="32">
        <f t="shared" si="97"/>
        <v>287.3333333333333</v>
      </c>
      <c r="F67" s="37">
        <v>0</v>
      </c>
      <c r="G67" s="45">
        <v>1</v>
      </c>
      <c r="H67" s="45">
        <v>0</v>
      </c>
      <c r="I67" s="45">
        <v>0</v>
      </c>
      <c r="J67" s="45">
        <v>5</v>
      </c>
      <c r="K67" s="46">
        <v>6</v>
      </c>
      <c r="L67" s="53">
        <f t="shared" si="98"/>
        <v>3.480278422273782</v>
      </c>
      <c r="M67" s="54">
        <f t="shared" si="99"/>
        <v>20.88167053364269</v>
      </c>
      <c r="N67" s="65">
        <v>13384</v>
      </c>
      <c r="O67" s="65">
        <v>0</v>
      </c>
      <c r="P67" s="65">
        <v>8840</v>
      </c>
      <c r="Q67" s="66">
        <f t="shared" si="100"/>
        <v>22224</v>
      </c>
      <c r="R67" s="73">
        <f t="shared" si="101"/>
        <v>0.854802107773376</v>
      </c>
      <c r="S67" s="66">
        <f t="shared" si="102"/>
        <v>77.34570765661253</v>
      </c>
      <c r="T67" s="25">
        <v>1018</v>
      </c>
      <c r="U67" s="25">
        <v>527</v>
      </c>
      <c r="V67" s="25">
        <v>0</v>
      </c>
      <c r="W67" s="25">
        <v>0</v>
      </c>
      <c r="X67" s="25">
        <v>1300</v>
      </c>
      <c r="Y67" s="25">
        <v>0</v>
      </c>
      <c r="Z67" s="26">
        <v>0</v>
      </c>
      <c r="AA67" s="65">
        <f t="shared" si="103"/>
        <v>2845</v>
      </c>
      <c r="AB67" s="73">
        <f t="shared" si="104"/>
        <v>0.10942728566483326</v>
      </c>
      <c r="AC67" s="65">
        <f t="shared" si="105"/>
        <v>9.90139211136891</v>
      </c>
      <c r="AD67" s="77">
        <v>500</v>
      </c>
      <c r="AE67" s="77">
        <v>430</v>
      </c>
      <c r="AF67" s="77">
        <v>0</v>
      </c>
      <c r="AG67" s="76">
        <v>0</v>
      </c>
      <c r="AH67" s="77">
        <v>0</v>
      </c>
      <c r="AI67" s="77">
        <f t="shared" si="106"/>
        <v>930</v>
      </c>
      <c r="AJ67" s="73">
        <f t="shared" si="107"/>
        <v>0.03577060656179084</v>
      </c>
      <c r="AK67" s="76">
        <v>25999</v>
      </c>
      <c r="AL67" s="92">
        <v>0</v>
      </c>
      <c r="AM67" s="102">
        <f t="shared" si="108"/>
        <v>0.02027001038501481</v>
      </c>
      <c r="AN67" s="77">
        <f t="shared" si="109"/>
        <v>90.48375870069606</v>
      </c>
      <c r="AO67" s="77">
        <v>1975148</v>
      </c>
      <c r="AP67" s="77">
        <f t="shared" si="110"/>
        <v>6874.064965197216</v>
      </c>
      <c r="AQ67" s="102">
        <f t="shared" si="111"/>
        <v>0.013163064236199009</v>
      </c>
      <c r="AR67" s="24">
        <v>46</v>
      </c>
      <c r="AS67" s="24">
        <v>2575</v>
      </c>
      <c r="AT67" s="32">
        <v>46</v>
      </c>
      <c r="AU67" s="24">
        <v>1625</v>
      </c>
      <c r="AV67" s="87">
        <f t="shared" si="112"/>
        <v>8.96171693735499</v>
      </c>
      <c r="AW67" s="25">
        <v>0</v>
      </c>
      <c r="AX67" s="25">
        <v>0</v>
      </c>
      <c r="AY67" s="25">
        <v>0</v>
      </c>
      <c r="AZ67" s="25">
        <v>0</v>
      </c>
      <c r="BA67" s="24">
        <v>3</v>
      </c>
      <c r="BB67" s="26">
        <v>14</v>
      </c>
      <c r="BC67" s="25">
        <v>3</v>
      </c>
      <c r="BD67" s="25">
        <v>14</v>
      </c>
      <c r="BE67" s="24">
        <f aca="true" t="shared" si="116" ref="BE67:BE74">SUM(BD67/(E67/1000))</f>
        <v>48.72389791183295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6">
        <v>0</v>
      </c>
      <c r="BL67" s="24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4</v>
      </c>
      <c r="BR67" s="25">
        <v>0</v>
      </c>
      <c r="BS67" s="26">
        <v>1</v>
      </c>
      <c r="BT67" s="25">
        <v>0</v>
      </c>
      <c r="BU67" s="25">
        <v>147</v>
      </c>
      <c r="BV67" s="25">
        <v>0</v>
      </c>
      <c r="BW67" s="25">
        <v>135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3</v>
      </c>
      <c r="CD67" s="25">
        <v>232</v>
      </c>
      <c r="CE67" s="83">
        <f aca="true" t="shared" si="117" ref="CE67:CE74">SUM(CD67/E67)</f>
        <v>0.8074245939675174</v>
      </c>
      <c r="CF67" s="25">
        <v>0</v>
      </c>
      <c r="CG67" s="83">
        <f aca="true" t="shared" si="118" ref="CG67:CG73">SUM(CF67/E67)</f>
        <v>0</v>
      </c>
      <c r="CH67" s="24">
        <v>0</v>
      </c>
      <c r="CI67" s="25">
        <v>0</v>
      </c>
      <c r="CJ67" s="26">
        <f t="shared" si="113"/>
        <v>0</v>
      </c>
      <c r="CK67" s="25">
        <v>0</v>
      </c>
      <c r="CL67" s="25">
        <v>0</v>
      </c>
      <c r="CM67" s="25">
        <f t="shared" si="114"/>
        <v>0</v>
      </c>
      <c r="CN67" s="83">
        <f t="shared" si="115"/>
        <v>0</v>
      </c>
      <c r="CP67" s="107">
        <f aca="true" t="shared" si="119" ref="CP67:CP77">SUM(CM67/(CD67/1000))</f>
        <v>0</v>
      </c>
      <c r="CQ67" s="24">
        <v>0</v>
      </c>
      <c r="CR67" s="32">
        <v>0</v>
      </c>
      <c r="CS67" s="24">
        <v>61</v>
      </c>
      <c r="CT67" s="24">
        <v>72</v>
      </c>
      <c r="CU67" s="24">
        <f aca="true" t="shared" si="120" ref="CU67:CU77">SUM(CT67*52)</f>
        <v>3744</v>
      </c>
      <c r="CV67" s="87">
        <f aca="true" t="shared" si="121" ref="CV67:CV74">SUM(CU67/E67)</f>
        <v>13.03016241299304</v>
      </c>
      <c r="CW67" s="24">
        <v>75</v>
      </c>
      <c r="CX67" s="24">
        <f aca="true" t="shared" si="122" ref="CX67:CX77">SUM(CW67*52)</f>
        <v>3900</v>
      </c>
      <c r="CY67" s="110">
        <f aca="true" t="shared" si="123" ref="CY67:CY74">SUM(CX67/E67)</f>
        <v>13.57308584686775</v>
      </c>
    </row>
    <row r="68" spans="1:103" ht="9" customHeight="1">
      <c r="A68" s="5" t="s">
        <v>193</v>
      </c>
      <c r="B68" s="12">
        <v>126702</v>
      </c>
      <c r="C68" s="24">
        <v>0</v>
      </c>
      <c r="D68" s="24">
        <v>1489</v>
      </c>
      <c r="E68" s="32">
        <f t="shared" si="97"/>
        <v>1489</v>
      </c>
      <c r="F68" s="37">
        <v>0</v>
      </c>
      <c r="G68" s="45">
        <v>1</v>
      </c>
      <c r="H68" s="45">
        <v>0</v>
      </c>
      <c r="I68" s="45">
        <v>0</v>
      </c>
      <c r="J68" s="45">
        <v>3.1</v>
      </c>
      <c r="K68" s="46">
        <v>4.1</v>
      </c>
      <c r="L68" s="53">
        <f t="shared" si="98"/>
        <v>0.6715916722632639</v>
      </c>
      <c r="M68" s="54">
        <f t="shared" si="99"/>
        <v>2.753525856279382</v>
      </c>
      <c r="N68" s="65">
        <v>26000</v>
      </c>
      <c r="O68" s="65">
        <v>0</v>
      </c>
      <c r="P68" s="65">
        <v>22700</v>
      </c>
      <c r="Q68" s="66">
        <f t="shared" si="100"/>
        <v>48700</v>
      </c>
      <c r="R68" s="73">
        <f t="shared" si="101"/>
        <v>0.41358811040339705</v>
      </c>
      <c r="S68" s="66">
        <f t="shared" si="102"/>
        <v>32.70651443922095</v>
      </c>
      <c r="T68" s="25">
        <v>39500</v>
      </c>
      <c r="U68" s="25">
        <v>10000</v>
      </c>
      <c r="V68" s="25">
        <v>0</v>
      </c>
      <c r="W68" s="25">
        <v>3000</v>
      </c>
      <c r="X68" s="25">
        <v>0</v>
      </c>
      <c r="Y68" s="25">
        <v>0</v>
      </c>
      <c r="Z68" s="26">
        <v>0</v>
      </c>
      <c r="AA68" s="65">
        <f t="shared" si="103"/>
        <v>52500</v>
      </c>
      <c r="AB68" s="73">
        <f t="shared" si="104"/>
        <v>0.445859872611465</v>
      </c>
      <c r="AC68" s="65">
        <f t="shared" si="105"/>
        <v>35.258562793821355</v>
      </c>
      <c r="AD68" s="77">
        <v>5800</v>
      </c>
      <c r="AE68" s="77">
        <v>3250</v>
      </c>
      <c r="AF68" s="77">
        <v>1500</v>
      </c>
      <c r="AG68" s="76">
        <v>0</v>
      </c>
      <c r="AH68" s="77">
        <v>6000</v>
      </c>
      <c r="AI68" s="77">
        <f t="shared" si="106"/>
        <v>16550</v>
      </c>
      <c r="AJ68" s="73">
        <f t="shared" si="107"/>
        <v>0.140552016985138</v>
      </c>
      <c r="AK68" s="76">
        <v>117750</v>
      </c>
      <c r="AL68" s="92">
        <v>0</v>
      </c>
      <c r="AM68" s="102">
        <f t="shared" si="108"/>
        <v>0.08492569002123142</v>
      </c>
      <c r="AN68" s="77">
        <f t="shared" si="109"/>
        <v>79.07991940899933</v>
      </c>
      <c r="AO68" s="77">
        <v>14257551</v>
      </c>
      <c r="AP68" s="77">
        <f t="shared" si="110"/>
        <v>9575.252518468771</v>
      </c>
      <c r="AQ68" s="102">
        <f t="shared" si="111"/>
        <v>0.008258781609829065</v>
      </c>
      <c r="AS68" s="24">
        <v>18461</v>
      </c>
      <c r="AU68" s="24">
        <v>9569</v>
      </c>
      <c r="AV68" s="87">
        <f t="shared" si="112"/>
        <v>12.398253861652115</v>
      </c>
      <c r="AW68" s="25">
        <v>0</v>
      </c>
      <c r="AX68" s="25">
        <v>0</v>
      </c>
      <c r="AY68" s="25">
        <v>0</v>
      </c>
      <c r="AZ68" s="25">
        <v>0</v>
      </c>
      <c r="BB68" s="26">
        <v>225</v>
      </c>
      <c r="BD68" s="25">
        <v>225</v>
      </c>
      <c r="BE68" s="24">
        <f t="shared" si="116"/>
        <v>151.10812625923438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6">
        <v>0</v>
      </c>
      <c r="BM68" s="25">
        <v>300</v>
      </c>
      <c r="BN68" s="25">
        <v>0</v>
      </c>
      <c r="BO68" s="25">
        <v>0</v>
      </c>
      <c r="BP68" s="25">
        <v>0</v>
      </c>
      <c r="BQ68" s="25">
        <v>80</v>
      </c>
      <c r="BR68" s="25">
        <v>0</v>
      </c>
      <c r="BS68" s="26">
        <v>13</v>
      </c>
      <c r="BU68" s="25">
        <v>600</v>
      </c>
      <c r="BW68" s="25">
        <v>600</v>
      </c>
      <c r="BX68" s="25">
        <v>0</v>
      </c>
      <c r="BY68" s="25">
        <v>20</v>
      </c>
      <c r="BZ68" s="25">
        <v>0</v>
      </c>
      <c r="CA68" s="25">
        <v>20</v>
      </c>
      <c r="CB68" s="25">
        <v>0</v>
      </c>
      <c r="CC68" s="25">
        <v>4000</v>
      </c>
      <c r="CD68" s="25">
        <v>19387</v>
      </c>
      <c r="CE68" s="83">
        <f t="shared" si="117"/>
        <v>13.020147750167897</v>
      </c>
      <c r="CF68" s="25">
        <v>1507</v>
      </c>
      <c r="CG68" s="83">
        <f t="shared" si="118"/>
        <v>1.0120886501007387</v>
      </c>
      <c r="CH68" s="24">
        <v>0</v>
      </c>
      <c r="CI68" s="25">
        <v>0</v>
      </c>
      <c r="CJ68" s="26">
        <f t="shared" si="113"/>
        <v>0</v>
      </c>
      <c r="CK68" s="25">
        <v>0</v>
      </c>
      <c r="CL68" s="25">
        <v>0</v>
      </c>
      <c r="CM68" s="25">
        <f t="shared" si="114"/>
        <v>0</v>
      </c>
      <c r="CN68" s="83">
        <f t="shared" si="115"/>
        <v>0</v>
      </c>
      <c r="CP68" s="107">
        <f t="shared" si="119"/>
        <v>0</v>
      </c>
      <c r="CQ68" s="24">
        <v>35</v>
      </c>
      <c r="CR68" s="32">
        <v>875</v>
      </c>
      <c r="CS68" s="24">
        <v>73</v>
      </c>
      <c r="CT68" s="24">
        <v>700</v>
      </c>
      <c r="CU68" s="24">
        <f t="shared" si="120"/>
        <v>36400</v>
      </c>
      <c r="CV68" s="87">
        <f t="shared" si="121"/>
        <v>24.445936870382805</v>
      </c>
      <c r="CW68" s="24">
        <v>30</v>
      </c>
      <c r="CX68" s="24">
        <f t="shared" si="122"/>
        <v>1560</v>
      </c>
      <c r="CY68" s="110">
        <f t="shared" si="123"/>
        <v>1.0476830087306916</v>
      </c>
    </row>
    <row r="69" spans="1:103" ht="9" customHeight="1">
      <c r="A69" s="5" t="s">
        <v>194</v>
      </c>
      <c r="B69" s="12">
        <v>127024</v>
      </c>
      <c r="C69" s="24">
        <v>0</v>
      </c>
      <c r="D69" s="24">
        <v>561</v>
      </c>
      <c r="E69" s="32">
        <v>561</v>
      </c>
      <c r="G69" s="45">
        <v>1</v>
      </c>
      <c r="H69" s="45">
        <v>0</v>
      </c>
      <c r="I69" s="45">
        <v>0</v>
      </c>
      <c r="J69" s="45">
        <v>2</v>
      </c>
      <c r="K69" s="46">
        <v>3</v>
      </c>
      <c r="L69" s="53">
        <f t="shared" si="98"/>
        <v>1.7825311942959</v>
      </c>
      <c r="M69" s="54">
        <f t="shared" si="99"/>
        <v>5.3475935828877</v>
      </c>
      <c r="N69" s="65">
        <v>30000</v>
      </c>
      <c r="P69" s="65">
        <v>10000</v>
      </c>
      <c r="Q69" s="66">
        <f t="shared" si="100"/>
        <v>40000</v>
      </c>
      <c r="R69" s="73">
        <f t="shared" si="101"/>
        <v>0.8</v>
      </c>
      <c r="S69" s="66">
        <f t="shared" si="102"/>
        <v>71.301247771836</v>
      </c>
      <c r="T69" s="25">
        <v>5000</v>
      </c>
      <c r="V69" s="25">
        <v>3000</v>
      </c>
      <c r="AA69" s="65">
        <f t="shared" si="103"/>
        <v>8000</v>
      </c>
      <c r="AB69" s="73">
        <f t="shared" si="104"/>
        <v>0.16</v>
      </c>
      <c r="AC69" s="65">
        <f t="shared" si="105"/>
        <v>14.260249554367201</v>
      </c>
      <c r="AF69" s="77">
        <v>2000</v>
      </c>
      <c r="AI69" s="77">
        <f t="shared" si="106"/>
        <v>2000</v>
      </c>
      <c r="AJ69" s="73">
        <f t="shared" si="107"/>
        <v>0.04</v>
      </c>
      <c r="AK69" s="76">
        <v>50000</v>
      </c>
      <c r="AL69" s="92">
        <v>0</v>
      </c>
      <c r="AN69" s="77">
        <f t="shared" si="109"/>
        <v>89.12655971479501</v>
      </c>
      <c r="AO69" s="77">
        <v>8099441</v>
      </c>
      <c r="AP69" s="77">
        <f t="shared" si="110"/>
        <v>14437.50623885918</v>
      </c>
      <c r="AQ69" s="102">
        <f t="shared" si="111"/>
        <v>0.006173265537708096</v>
      </c>
      <c r="AR69" s="24">
        <v>100</v>
      </c>
      <c r="AS69" s="24">
        <v>900</v>
      </c>
      <c r="AT69" s="32">
        <v>100</v>
      </c>
      <c r="AU69" s="24">
        <v>900</v>
      </c>
      <c r="AV69" s="87">
        <f t="shared" si="112"/>
        <v>1.6042780748663101</v>
      </c>
      <c r="BA69" s="24">
        <v>4</v>
      </c>
      <c r="BB69" s="26">
        <v>21</v>
      </c>
      <c r="BC69" s="25">
        <v>4</v>
      </c>
      <c r="BD69" s="25">
        <v>21</v>
      </c>
      <c r="BE69" s="24">
        <f t="shared" si="116"/>
        <v>37.4331550802139</v>
      </c>
      <c r="BX69" s="25">
        <v>15</v>
      </c>
      <c r="BY69" s="25">
        <v>26</v>
      </c>
      <c r="BZ69" s="25">
        <v>15</v>
      </c>
      <c r="CA69" s="25">
        <v>26</v>
      </c>
      <c r="CD69" s="25">
        <v>450</v>
      </c>
      <c r="CE69" s="83">
        <f t="shared" si="117"/>
        <v>0.8021390374331551</v>
      </c>
      <c r="CG69" s="83">
        <f t="shared" si="118"/>
        <v>0</v>
      </c>
      <c r="CJ69" s="26">
        <f t="shared" si="113"/>
        <v>0</v>
      </c>
      <c r="CM69" s="25">
        <f t="shared" si="114"/>
        <v>0</v>
      </c>
      <c r="CN69" s="83">
        <f t="shared" si="115"/>
        <v>0</v>
      </c>
      <c r="CP69" s="107">
        <f t="shared" si="119"/>
        <v>0</v>
      </c>
      <c r="CT69" s="24">
        <v>150</v>
      </c>
      <c r="CU69" s="24">
        <f t="shared" si="120"/>
        <v>7800</v>
      </c>
      <c r="CV69" s="87">
        <f t="shared" si="121"/>
        <v>13.903743315508022</v>
      </c>
      <c r="CW69" s="24">
        <v>40</v>
      </c>
      <c r="CX69" s="24">
        <f t="shared" si="122"/>
        <v>2080</v>
      </c>
      <c r="CY69" s="110">
        <f t="shared" si="123"/>
        <v>3.7076648841354722</v>
      </c>
    </row>
    <row r="70" spans="1:103" ht="9" customHeight="1">
      <c r="A70" s="5" t="s">
        <v>195</v>
      </c>
      <c r="B70" s="12">
        <v>127042</v>
      </c>
      <c r="C70" s="24">
        <v>0</v>
      </c>
      <c r="D70" s="24">
        <v>1052</v>
      </c>
      <c r="E70" s="32">
        <f t="shared" si="97"/>
        <v>1052</v>
      </c>
      <c r="F70" s="37">
        <v>0</v>
      </c>
      <c r="G70" s="45">
        <v>1</v>
      </c>
      <c r="H70" s="45">
        <v>0.5</v>
      </c>
      <c r="I70" s="45">
        <v>0</v>
      </c>
      <c r="J70" s="45">
        <v>0.5</v>
      </c>
      <c r="K70" s="46">
        <v>2</v>
      </c>
      <c r="L70" s="53">
        <f t="shared" si="98"/>
        <v>0.9505703422053231</v>
      </c>
      <c r="M70" s="54">
        <f t="shared" si="99"/>
        <v>1.9011406844106462</v>
      </c>
      <c r="N70" s="65">
        <v>36000</v>
      </c>
      <c r="O70" s="65">
        <v>0</v>
      </c>
      <c r="P70" s="65">
        <v>5000</v>
      </c>
      <c r="Q70" s="66">
        <f t="shared" si="100"/>
        <v>41000</v>
      </c>
      <c r="R70" s="73">
        <f t="shared" si="101"/>
        <v>0.6801592568015926</v>
      </c>
      <c r="S70" s="66">
        <f t="shared" si="102"/>
        <v>38.97338403041825</v>
      </c>
      <c r="T70" s="25">
        <v>1000</v>
      </c>
      <c r="U70" s="25">
        <v>1000</v>
      </c>
      <c r="V70" s="25">
        <v>0</v>
      </c>
      <c r="W70" s="25">
        <v>200</v>
      </c>
      <c r="X70" s="25">
        <v>2000</v>
      </c>
      <c r="Y70" s="25">
        <v>0</v>
      </c>
      <c r="Z70" s="26">
        <v>0</v>
      </c>
      <c r="AA70" s="65">
        <f t="shared" si="103"/>
        <v>4200</v>
      </c>
      <c r="AB70" s="73">
        <f t="shared" si="104"/>
        <v>0.0696748506967485</v>
      </c>
      <c r="AC70" s="65">
        <f t="shared" si="105"/>
        <v>3.9923954372623576</v>
      </c>
      <c r="AD70" s="77">
        <v>0</v>
      </c>
      <c r="AE70" s="77">
        <v>80</v>
      </c>
      <c r="AF70" s="77">
        <v>10000</v>
      </c>
      <c r="AG70" s="76">
        <v>0</v>
      </c>
      <c r="AH70" s="77">
        <v>5000</v>
      </c>
      <c r="AI70" s="77">
        <f t="shared" si="106"/>
        <v>15080</v>
      </c>
      <c r="AJ70" s="73">
        <f t="shared" si="107"/>
        <v>0.25016589250165894</v>
      </c>
      <c r="AK70" s="76">
        <v>60280</v>
      </c>
      <c r="AL70" s="92">
        <v>3000</v>
      </c>
      <c r="AM70" s="102">
        <f t="shared" si="108"/>
        <v>0.0165892501658925</v>
      </c>
      <c r="AN70" s="77">
        <f t="shared" si="109"/>
        <v>57.30038022813688</v>
      </c>
      <c r="AO70" s="77">
        <v>5613649</v>
      </c>
      <c r="AP70" s="77">
        <f t="shared" si="110"/>
        <v>5336.16825095057</v>
      </c>
      <c r="AQ70" s="102">
        <f t="shared" si="111"/>
        <v>0.010738113480197996</v>
      </c>
      <c r="AR70" s="24">
        <v>0</v>
      </c>
      <c r="AS70" s="24">
        <v>910</v>
      </c>
      <c r="AT70" s="32">
        <v>85</v>
      </c>
      <c r="AU70" s="24">
        <v>893</v>
      </c>
      <c r="AV70" s="87">
        <f t="shared" si="112"/>
        <v>0.8650190114068441</v>
      </c>
      <c r="AW70" s="25">
        <v>0</v>
      </c>
      <c r="AX70" s="25">
        <v>0</v>
      </c>
      <c r="AY70" s="25">
        <v>0</v>
      </c>
      <c r="AZ70" s="25">
        <v>0</v>
      </c>
      <c r="BA70" s="24">
        <v>63</v>
      </c>
      <c r="BB70" s="26">
        <v>63</v>
      </c>
      <c r="BC70" s="25">
        <v>0</v>
      </c>
      <c r="BD70" s="25">
        <v>45</v>
      </c>
      <c r="BE70" s="24">
        <f t="shared" si="116"/>
        <v>42.77566539923954</v>
      </c>
      <c r="BF70" s="25">
        <v>1</v>
      </c>
      <c r="BG70" s="25">
        <v>738</v>
      </c>
      <c r="BH70" s="25">
        <v>0</v>
      </c>
      <c r="BI70" s="25">
        <v>0</v>
      </c>
      <c r="BJ70" s="25">
        <v>0</v>
      </c>
      <c r="BK70" s="26">
        <v>0</v>
      </c>
      <c r="BL70" s="24">
        <v>0</v>
      </c>
      <c r="BM70" s="25">
        <v>1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6">
        <v>8</v>
      </c>
      <c r="BT70" s="25">
        <v>251</v>
      </c>
      <c r="BU70" s="25">
        <v>311</v>
      </c>
      <c r="BV70" s="25">
        <v>0</v>
      </c>
      <c r="BW70" s="25">
        <v>15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400</v>
      </c>
      <c r="CE70" s="83">
        <f t="shared" si="117"/>
        <v>0.38022813688212925</v>
      </c>
      <c r="CF70" s="25">
        <v>40</v>
      </c>
      <c r="CG70" s="83">
        <f t="shared" si="118"/>
        <v>0.03802281368821293</v>
      </c>
      <c r="CJ70" s="26">
        <f t="shared" si="113"/>
        <v>0</v>
      </c>
      <c r="CM70" s="25">
        <f t="shared" si="114"/>
        <v>0</v>
      </c>
      <c r="CN70" s="83">
        <f t="shared" si="115"/>
        <v>0</v>
      </c>
      <c r="CP70" s="107">
        <f t="shared" si="119"/>
        <v>0</v>
      </c>
      <c r="CQ70" s="24">
        <v>22</v>
      </c>
      <c r="CR70" s="32">
        <v>350</v>
      </c>
      <c r="CS70" s="24">
        <v>62</v>
      </c>
      <c r="CT70" s="24">
        <v>140</v>
      </c>
      <c r="CU70" s="24">
        <f t="shared" si="120"/>
        <v>7280</v>
      </c>
      <c r="CV70" s="87">
        <f t="shared" si="121"/>
        <v>6.920152091254753</v>
      </c>
      <c r="CW70" s="24">
        <v>30</v>
      </c>
      <c r="CX70" s="24">
        <f t="shared" si="122"/>
        <v>1560</v>
      </c>
      <c r="CY70" s="110">
        <f t="shared" si="123"/>
        <v>1.4828897338403042</v>
      </c>
    </row>
    <row r="71" spans="1:103" ht="9" customHeight="1">
      <c r="A71" s="5" t="s">
        <v>196</v>
      </c>
      <c r="B71" s="12">
        <v>363378</v>
      </c>
      <c r="C71" s="24">
        <v>0</v>
      </c>
      <c r="D71" s="24">
        <v>581</v>
      </c>
      <c r="E71" s="32">
        <f t="shared" si="97"/>
        <v>581</v>
      </c>
      <c r="F71" s="37">
        <v>0</v>
      </c>
      <c r="G71" s="45">
        <v>1</v>
      </c>
      <c r="H71" s="45">
        <v>0</v>
      </c>
      <c r="I71" s="45">
        <v>0</v>
      </c>
      <c r="J71" s="45">
        <v>0.5</v>
      </c>
      <c r="K71" s="46">
        <v>1.5</v>
      </c>
      <c r="L71" s="53">
        <f t="shared" si="98"/>
        <v>1.721170395869191</v>
      </c>
      <c r="M71" s="54">
        <f t="shared" si="99"/>
        <v>2.581755593803787</v>
      </c>
      <c r="N71" s="65">
        <v>18000</v>
      </c>
      <c r="O71" s="65">
        <v>0</v>
      </c>
      <c r="P71" s="65">
        <v>4350</v>
      </c>
      <c r="Q71" s="66">
        <f t="shared" si="100"/>
        <v>22350</v>
      </c>
      <c r="R71" s="73">
        <f t="shared" si="101"/>
        <v>0.5972741849278461</v>
      </c>
      <c r="S71" s="66">
        <f t="shared" si="102"/>
        <v>38.46815834767642</v>
      </c>
      <c r="T71" s="25">
        <v>120</v>
      </c>
      <c r="U71" s="25">
        <v>740</v>
      </c>
      <c r="V71" s="25">
        <v>0</v>
      </c>
      <c r="W71" s="25">
        <v>810</v>
      </c>
      <c r="X71" s="25">
        <v>0</v>
      </c>
      <c r="Y71" s="25">
        <v>0</v>
      </c>
      <c r="Z71" s="26">
        <v>0</v>
      </c>
      <c r="AA71" s="65">
        <f t="shared" si="103"/>
        <v>1670</v>
      </c>
      <c r="AB71" s="73">
        <f t="shared" si="104"/>
        <v>0.044628540887226086</v>
      </c>
      <c r="AC71" s="65">
        <f t="shared" si="105"/>
        <v>2.874354561101549</v>
      </c>
      <c r="AD71" s="77">
        <v>0</v>
      </c>
      <c r="AE71" s="77">
        <v>500</v>
      </c>
      <c r="AF71" s="77">
        <v>3900</v>
      </c>
      <c r="AG71" s="76">
        <v>6000</v>
      </c>
      <c r="AH71" s="77">
        <v>3000</v>
      </c>
      <c r="AI71" s="77">
        <f t="shared" si="106"/>
        <v>13400</v>
      </c>
      <c r="AJ71" s="73">
        <f t="shared" si="107"/>
        <v>0.35809727418492787</v>
      </c>
      <c r="AK71" s="76">
        <v>37420</v>
      </c>
      <c r="AL71" s="92">
        <v>2000</v>
      </c>
      <c r="AM71" s="102">
        <f t="shared" si="108"/>
        <v>0.01977552111170497</v>
      </c>
      <c r="AN71" s="77">
        <f t="shared" si="109"/>
        <v>64.40619621342513</v>
      </c>
      <c r="AO71" s="77">
        <v>3031311</v>
      </c>
      <c r="AP71" s="77">
        <f t="shared" si="110"/>
        <v>5217.402753872633</v>
      </c>
      <c r="AQ71" s="102">
        <f t="shared" si="111"/>
        <v>0.012344493851010338</v>
      </c>
      <c r="AR71" s="24">
        <v>200</v>
      </c>
      <c r="AS71" s="24">
        <v>2000</v>
      </c>
      <c r="AT71" s="32">
        <v>150</v>
      </c>
      <c r="AU71" s="24">
        <v>1500</v>
      </c>
      <c r="AV71" s="87">
        <f t="shared" si="112"/>
        <v>3.442340791738382</v>
      </c>
      <c r="AW71" s="25">
        <v>0</v>
      </c>
      <c r="AX71" s="25">
        <v>0</v>
      </c>
      <c r="AY71" s="25">
        <v>0</v>
      </c>
      <c r="AZ71" s="25">
        <v>0</v>
      </c>
      <c r="BA71" s="24">
        <v>2</v>
      </c>
      <c r="BB71" s="26">
        <v>26</v>
      </c>
      <c r="BC71" s="25">
        <v>2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6">
        <v>0</v>
      </c>
      <c r="BL71" s="24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35</v>
      </c>
      <c r="BR71" s="25">
        <v>0</v>
      </c>
      <c r="BS71" s="26">
        <v>7</v>
      </c>
      <c r="BT71" s="25">
        <v>17</v>
      </c>
      <c r="BU71" s="25">
        <v>176</v>
      </c>
      <c r="BV71" s="25">
        <v>5</v>
      </c>
      <c r="BW71" s="25">
        <v>150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300</v>
      </c>
      <c r="CE71" s="83">
        <f t="shared" si="117"/>
        <v>0.5163511187607573</v>
      </c>
      <c r="CF71" s="25">
        <v>600</v>
      </c>
      <c r="CG71" s="83">
        <f t="shared" si="118"/>
        <v>1.0327022375215147</v>
      </c>
      <c r="CH71" s="24">
        <v>0</v>
      </c>
      <c r="CI71" s="25">
        <v>0</v>
      </c>
      <c r="CJ71" s="26">
        <f t="shared" si="113"/>
        <v>0</v>
      </c>
      <c r="CK71" s="25">
        <v>0</v>
      </c>
      <c r="CL71" s="25">
        <v>0</v>
      </c>
      <c r="CM71" s="25">
        <f t="shared" si="114"/>
        <v>0</v>
      </c>
      <c r="CN71" s="83">
        <f t="shared" si="115"/>
        <v>0</v>
      </c>
      <c r="CP71" s="107">
        <f t="shared" si="119"/>
        <v>0</v>
      </c>
      <c r="CQ71" s="24">
        <v>30</v>
      </c>
      <c r="CR71" s="32">
        <v>500</v>
      </c>
      <c r="CS71" s="24">
        <v>49</v>
      </c>
      <c r="CW71" s="24">
        <v>25</v>
      </c>
      <c r="CX71" s="24">
        <f t="shared" si="122"/>
        <v>1300</v>
      </c>
      <c r="CY71" s="110">
        <f t="shared" si="123"/>
        <v>2.2375215146299485</v>
      </c>
    </row>
    <row r="72" spans="1:103" ht="9" customHeight="1">
      <c r="A72" s="5" t="s">
        <v>197</v>
      </c>
      <c r="B72" s="12">
        <v>244154</v>
      </c>
      <c r="C72" s="24">
        <v>0</v>
      </c>
      <c r="D72" s="24">
        <v>264</v>
      </c>
      <c r="E72" s="32">
        <f t="shared" si="97"/>
        <v>264</v>
      </c>
      <c r="G72" s="45">
        <v>0.5</v>
      </c>
      <c r="H72" s="45">
        <v>0.5</v>
      </c>
      <c r="I72" s="45">
        <v>0</v>
      </c>
      <c r="J72" s="45">
        <v>0.25</v>
      </c>
      <c r="K72" s="46">
        <v>1.25</v>
      </c>
      <c r="L72" s="53">
        <f t="shared" si="98"/>
        <v>1.8939393939393938</v>
      </c>
      <c r="M72" s="54">
        <f t="shared" si="99"/>
        <v>4.734848484848484</v>
      </c>
      <c r="N72" s="65">
        <v>9357</v>
      </c>
      <c r="O72" s="65">
        <v>17500</v>
      </c>
      <c r="P72" s="65">
        <v>3026</v>
      </c>
      <c r="Q72" s="66">
        <f t="shared" si="100"/>
        <v>29883</v>
      </c>
      <c r="R72" s="73">
        <f t="shared" si="101"/>
        <v>0.6901863870476015</v>
      </c>
      <c r="S72" s="66">
        <f t="shared" si="102"/>
        <v>113.19318181818181</v>
      </c>
      <c r="T72" s="25">
        <v>4861</v>
      </c>
      <c r="U72" s="25">
        <v>330</v>
      </c>
      <c r="V72" s="25">
        <v>0</v>
      </c>
      <c r="W72" s="25">
        <v>0</v>
      </c>
      <c r="X72" s="25">
        <v>0</v>
      </c>
      <c r="Y72" s="25">
        <v>0</v>
      </c>
      <c r="Z72" s="26">
        <v>0</v>
      </c>
      <c r="AA72" s="65">
        <f t="shared" si="103"/>
        <v>5191</v>
      </c>
      <c r="AB72" s="73">
        <f t="shared" si="104"/>
        <v>0.11989283322170127</v>
      </c>
      <c r="AC72" s="65">
        <f t="shared" si="105"/>
        <v>19.66287878787879</v>
      </c>
      <c r="AD72" s="77">
        <v>0</v>
      </c>
      <c r="AE72" s="77">
        <v>0</v>
      </c>
      <c r="AF72" s="77">
        <v>727</v>
      </c>
      <c r="AG72" s="76">
        <v>0</v>
      </c>
      <c r="AH72" s="77">
        <v>7496</v>
      </c>
      <c r="AI72" s="77">
        <f t="shared" si="106"/>
        <v>8223</v>
      </c>
      <c r="AJ72" s="73">
        <f t="shared" si="107"/>
        <v>0.18992077973069726</v>
      </c>
      <c r="AK72" s="76">
        <v>43297</v>
      </c>
      <c r="AL72" s="92">
        <v>8152</v>
      </c>
      <c r="AM72" s="102">
        <f t="shared" si="108"/>
        <v>0.007621775180728457</v>
      </c>
      <c r="AN72" s="77">
        <f t="shared" si="109"/>
        <v>164.00378787878788</v>
      </c>
      <c r="AO72" s="77">
        <v>1850572</v>
      </c>
      <c r="AP72" s="77">
        <f t="shared" si="110"/>
        <v>7009.742424242424</v>
      </c>
      <c r="AQ72" s="102">
        <f t="shared" si="111"/>
        <v>0.023396549823514027</v>
      </c>
      <c r="AR72" s="24">
        <v>30</v>
      </c>
      <c r="AS72" s="24">
        <v>545</v>
      </c>
      <c r="AT72" s="32">
        <v>30</v>
      </c>
      <c r="AU72" s="24">
        <v>520</v>
      </c>
      <c r="AV72" s="87">
        <f t="shared" si="112"/>
        <v>2.0643939393939394</v>
      </c>
      <c r="AW72" s="25">
        <v>0</v>
      </c>
      <c r="AX72" s="25">
        <v>0</v>
      </c>
      <c r="AY72" s="25">
        <v>0</v>
      </c>
      <c r="AZ72" s="25">
        <v>0</v>
      </c>
      <c r="BA72" s="24">
        <v>0</v>
      </c>
      <c r="BB72" s="26">
        <v>19</v>
      </c>
      <c r="BC72" s="25">
        <v>0</v>
      </c>
      <c r="BD72" s="25">
        <v>19</v>
      </c>
      <c r="BE72" s="24">
        <f t="shared" si="116"/>
        <v>71.96969696969697</v>
      </c>
      <c r="BF72" s="25">
        <v>0</v>
      </c>
      <c r="BG72" s="25">
        <v>0</v>
      </c>
      <c r="BH72" s="25">
        <v>0</v>
      </c>
      <c r="BI72" s="25">
        <v>0</v>
      </c>
      <c r="BJ72" s="25">
        <v>0</v>
      </c>
      <c r="BK72" s="26">
        <v>0</v>
      </c>
      <c r="BL72" s="24">
        <v>0</v>
      </c>
      <c r="BM72" s="25">
        <v>0</v>
      </c>
      <c r="BN72" s="25">
        <v>0</v>
      </c>
      <c r="BO72" s="25">
        <v>0</v>
      </c>
      <c r="BP72" s="25">
        <v>0</v>
      </c>
      <c r="BQ72" s="25">
        <v>0</v>
      </c>
      <c r="BR72" s="25">
        <v>0</v>
      </c>
      <c r="BS72" s="26">
        <v>0</v>
      </c>
      <c r="BT72" s="25">
        <v>14</v>
      </c>
      <c r="BU72" s="25">
        <v>30</v>
      </c>
      <c r="BV72" s="25">
        <v>14</v>
      </c>
      <c r="BW72" s="25">
        <v>30</v>
      </c>
      <c r="BX72" s="25">
        <v>0</v>
      </c>
      <c r="BY72" s="25">
        <v>15</v>
      </c>
      <c r="BZ72" s="25">
        <v>0</v>
      </c>
      <c r="CA72" s="25">
        <v>15</v>
      </c>
      <c r="CB72" s="25">
        <v>0</v>
      </c>
      <c r="CC72" s="25">
        <v>0</v>
      </c>
      <c r="CD72" s="25">
        <v>100</v>
      </c>
      <c r="CE72" s="83">
        <f t="shared" si="117"/>
        <v>0.3787878787878788</v>
      </c>
      <c r="CF72" s="25">
        <v>0</v>
      </c>
      <c r="CG72" s="83">
        <f t="shared" si="118"/>
        <v>0</v>
      </c>
      <c r="CH72" s="24">
        <v>0</v>
      </c>
      <c r="CI72" s="25">
        <v>0</v>
      </c>
      <c r="CJ72" s="26">
        <f t="shared" si="113"/>
        <v>0</v>
      </c>
      <c r="CK72" s="25">
        <v>0</v>
      </c>
      <c r="CL72" s="25">
        <v>0</v>
      </c>
      <c r="CM72" s="25">
        <f t="shared" si="114"/>
        <v>0</v>
      </c>
      <c r="CN72" s="83">
        <f t="shared" si="115"/>
        <v>0</v>
      </c>
      <c r="CP72" s="107">
        <f t="shared" si="119"/>
        <v>0</v>
      </c>
      <c r="CQ72" s="24">
        <v>0</v>
      </c>
      <c r="CR72" s="32">
        <v>0</v>
      </c>
      <c r="CS72" s="24">
        <v>40</v>
      </c>
      <c r="CT72" s="24">
        <v>15</v>
      </c>
      <c r="CU72" s="24">
        <f t="shared" si="120"/>
        <v>780</v>
      </c>
      <c r="CV72" s="87">
        <f t="shared" si="121"/>
        <v>2.9545454545454546</v>
      </c>
      <c r="CW72" s="24">
        <v>25</v>
      </c>
      <c r="CX72" s="24">
        <f t="shared" si="122"/>
        <v>1300</v>
      </c>
      <c r="CY72" s="110">
        <f t="shared" si="123"/>
        <v>4.924242424242424</v>
      </c>
    </row>
    <row r="73" spans="1:103" ht="9" customHeight="1">
      <c r="A73" s="5" t="s">
        <v>198</v>
      </c>
      <c r="B73" s="12">
        <v>127680</v>
      </c>
      <c r="C73" s="24">
        <v>100</v>
      </c>
      <c r="D73" s="24">
        <v>250</v>
      </c>
      <c r="E73" s="32">
        <f t="shared" si="97"/>
        <v>283.3333333333333</v>
      </c>
      <c r="F73" s="37">
        <v>1</v>
      </c>
      <c r="G73" s="45">
        <v>1</v>
      </c>
      <c r="H73" s="45">
        <v>0</v>
      </c>
      <c r="I73" s="45">
        <v>0</v>
      </c>
      <c r="J73" s="45">
        <v>2</v>
      </c>
      <c r="K73" s="46">
        <v>3</v>
      </c>
      <c r="L73" s="53">
        <f t="shared" si="98"/>
        <v>3.5294117647058822</v>
      </c>
      <c r="M73" s="54">
        <f t="shared" si="99"/>
        <v>10.588235294117647</v>
      </c>
      <c r="N73" s="65">
        <v>10575</v>
      </c>
      <c r="O73" s="65">
        <v>0</v>
      </c>
      <c r="P73" s="65">
        <v>6223</v>
      </c>
      <c r="Q73" s="66">
        <f t="shared" si="100"/>
        <v>16798</v>
      </c>
      <c r="R73" s="73">
        <f t="shared" si="101"/>
        <v>0.9333259251027892</v>
      </c>
      <c r="S73" s="66">
        <f t="shared" si="102"/>
        <v>59.287058823529414</v>
      </c>
      <c r="X73" s="25">
        <v>1200</v>
      </c>
      <c r="AA73" s="65">
        <f t="shared" si="103"/>
        <v>1200</v>
      </c>
      <c r="AB73" s="73">
        <f t="shared" si="104"/>
        <v>0.0666740748972108</v>
      </c>
      <c r="AC73" s="65">
        <f t="shared" si="105"/>
        <v>4.235294117647059</v>
      </c>
      <c r="AK73" s="76">
        <v>17998</v>
      </c>
      <c r="AN73" s="77">
        <f t="shared" si="109"/>
        <v>63.52235294117647</v>
      </c>
      <c r="AO73" s="77" t="s">
        <v>134</v>
      </c>
      <c r="AP73" s="77" t="s">
        <v>134</v>
      </c>
      <c r="AQ73" s="102" t="s">
        <v>134</v>
      </c>
      <c r="AR73" s="24">
        <v>769</v>
      </c>
      <c r="AS73" s="24">
        <v>11537</v>
      </c>
      <c r="AT73" s="32">
        <v>696</v>
      </c>
      <c r="AU73" s="24">
        <v>11537</v>
      </c>
      <c r="AV73" s="87">
        <f t="shared" si="112"/>
        <v>40.718823529411765</v>
      </c>
      <c r="BA73" s="24">
        <v>92</v>
      </c>
      <c r="BB73" s="26">
        <v>92</v>
      </c>
      <c r="BC73" s="25">
        <v>92</v>
      </c>
      <c r="BD73" s="25">
        <v>92</v>
      </c>
      <c r="BE73" s="24">
        <f t="shared" si="116"/>
        <v>324.70588235294116</v>
      </c>
      <c r="BL73" s="24">
        <v>2</v>
      </c>
      <c r="BM73" s="25">
        <v>10</v>
      </c>
      <c r="BQ73" s="25">
        <v>12</v>
      </c>
      <c r="BS73" s="26">
        <v>12</v>
      </c>
      <c r="BU73" s="25">
        <v>182</v>
      </c>
      <c r="BW73" s="25">
        <v>182</v>
      </c>
      <c r="CD73" s="25">
        <v>9360</v>
      </c>
      <c r="CE73" s="83">
        <f t="shared" si="117"/>
        <v>33.03529411764706</v>
      </c>
      <c r="CF73" s="25">
        <v>390</v>
      </c>
      <c r="CG73" s="83">
        <f t="shared" si="118"/>
        <v>1.3764705882352941</v>
      </c>
      <c r="CJ73" s="26">
        <f t="shared" si="113"/>
        <v>0</v>
      </c>
      <c r="CM73" s="25">
        <f t="shared" si="114"/>
        <v>0</v>
      </c>
      <c r="CN73" s="83">
        <f t="shared" si="115"/>
        <v>0</v>
      </c>
      <c r="CP73" s="107">
        <f t="shared" si="119"/>
        <v>0</v>
      </c>
      <c r="CQ73" s="24">
        <v>8</v>
      </c>
      <c r="CR73" s="32">
        <v>80</v>
      </c>
      <c r="CS73" s="24">
        <v>40</v>
      </c>
      <c r="CT73" s="24">
        <v>40</v>
      </c>
      <c r="CU73" s="24">
        <f t="shared" si="120"/>
        <v>2080</v>
      </c>
      <c r="CV73" s="87">
        <f t="shared" si="121"/>
        <v>7.341176470588236</v>
      </c>
      <c r="CW73" s="24">
        <v>20</v>
      </c>
      <c r="CX73" s="24">
        <f t="shared" si="122"/>
        <v>1040</v>
      </c>
      <c r="CY73" s="110">
        <f t="shared" si="123"/>
        <v>3.670588235294118</v>
      </c>
    </row>
    <row r="74" spans="1:103" ht="9" customHeight="1">
      <c r="A74" s="5" t="s">
        <v>199</v>
      </c>
      <c r="B74" s="12">
        <v>127699</v>
      </c>
      <c r="E74" s="32">
        <v>340</v>
      </c>
      <c r="G74" s="45">
        <v>0</v>
      </c>
      <c r="H74" s="45">
        <v>0</v>
      </c>
      <c r="I74" s="45">
        <v>0</v>
      </c>
      <c r="J74" s="45">
        <v>0.5</v>
      </c>
      <c r="K74" s="46">
        <v>0.5</v>
      </c>
      <c r="L74" s="53">
        <f t="shared" si="98"/>
        <v>0</v>
      </c>
      <c r="M74" s="54">
        <f t="shared" si="99"/>
        <v>1.4705882352941175</v>
      </c>
      <c r="P74" s="65">
        <v>4800</v>
      </c>
      <c r="Q74" s="66">
        <f t="shared" si="100"/>
        <v>4800</v>
      </c>
      <c r="R74" s="73">
        <f t="shared" si="101"/>
        <v>0.8421052631578947</v>
      </c>
      <c r="S74" s="66">
        <f t="shared" si="102"/>
        <v>14.117647058823529</v>
      </c>
      <c r="X74" s="25">
        <v>900</v>
      </c>
      <c r="AA74" s="65">
        <f t="shared" si="103"/>
        <v>900</v>
      </c>
      <c r="AB74" s="73">
        <f t="shared" si="104"/>
        <v>0.15789473684210525</v>
      </c>
      <c r="AC74" s="65">
        <f t="shared" si="105"/>
        <v>2.6470588235294117</v>
      </c>
      <c r="AK74" s="76">
        <v>5700</v>
      </c>
      <c r="AN74" s="77">
        <f t="shared" si="109"/>
        <v>16.764705882352942</v>
      </c>
      <c r="AO74" s="77" t="s">
        <v>134</v>
      </c>
      <c r="AP74" s="77" t="s">
        <v>134</v>
      </c>
      <c r="AQ74" s="102" t="s">
        <v>134</v>
      </c>
      <c r="AR74" s="24">
        <v>40</v>
      </c>
      <c r="AS74" s="24">
        <v>1600</v>
      </c>
      <c r="AT74" s="32">
        <v>25</v>
      </c>
      <c r="AU74" s="24">
        <v>1600</v>
      </c>
      <c r="AV74" s="87">
        <f t="shared" si="112"/>
        <v>4.705882352941177</v>
      </c>
      <c r="BB74" s="26">
        <v>33</v>
      </c>
      <c r="BD74" s="25">
        <v>32</v>
      </c>
      <c r="BE74" s="24">
        <f t="shared" si="116"/>
        <v>94.11764705882352</v>
      </c>
      <c r="CD74" s="25">
        <v>80</v>
      </c>
      <c r="CE74" s="83">
        <f t="shared" si="117"/>
        <v>0.23529411764705882</v>
      </c>
      <c r="CJ74" s="26">
        <f t="shared" si="113"/>
        <v>0</v>
      </c>
      <c r="CK74" s="25">
        <v>0</v>
      </c>
      <c r="CL74" s="25">
        <v>80</v>
      </c>
      <c r="CM74" s="25">
        <f t="shared" si="114"/>
        <v>80</v>
      </c>
      <c r="CN74" s="83">
        <f t="shared" si="115"/>
        <v>0.23529411764705882</v>
      </c>
      <c r="CO74" s="83">
        <f>SUM(CJ74/CM74)</f>
        <v>0</v>
      </c>
      <c r="CP74" s="107">
        <f t="shared" si="119"/>
        <v>1000</v>
      </c>
      <c r="CS74" s="24">
        <v>60</v>
      </c>
      <c r="CT74" s="24">
        <v>28</v>
      </c>
      <c r="CU74" s="24">
        <f t="shared" si="120"/>
        <v>1456</v>
      </c>
      <c r="CV74" s="87">
        <f t="shared" si="121"/>
        <v>4.2823529411764705</v>
      </c>
      <c r="CW74" s="24">
        <v>15</v>
      </c>
      <c r="CX74" s="24">
        <f t="shared" si="122"/>
        <v>780</v>
      </c>
      <c r="CY74" s="110">
        <f t="shared" si="123"/>
        <v>2.2941176470588234</v>
      </c>
    </row>
    <row r="75" spans="1:103" ht="9" customHeight="1">
      <c r="A75" s="5" t="s">
        <v>200</v>
      </c>
      <c r="B75" s="12">
        <v>127787</v>
      </c>
      <c r="E75" s="32">
        <v>300</v>
      </c>
      <c r="F75" s="37">
        <v>0</v>
      </c>
      <c r="G75" s="45">
        <v>0.5</v>
      </c>
      <c r="H75" s="45">
        <v>0</v>
      </c>
      <c r="I75" s="45">
        <v>0</v>
      </c>
      <c r="J75" s="45">
        <v>1</v>
      </c>
      <c r="K75" s="46">
        <v>1.5</v>
      </c>
      <c r="L75" s="53">
        <f t="shared" si="98"/>
        <v>1.6666666666666667</v>
      </c>
      <c r="M75" s="54">
        <f t="shared" si="99"/>
        <v>5</v>
      </c>
      <c r="N75" s="65">
        <v>12400</v>
      </c>
      <c r="O75" s="65">
        <v>0</v>
      </c>
      <c r="P75" s="65">
        <v>7650</v>
      </c>
      <c r="Q75" s="66">
        <f t="shared" si="100"/>
        <v>20050</v>
      </c>
      <c r="R75" s="73">
        <f t="shared" si="101"/>
        <v>0.8234086242299795</v>
      </c>
      <c r="S75" s="66">
        <f t="shared" si="102"/>
        <v>66.83333333333333</v>
      </c>
      <c r="T75" s="25">
        <v>4000</v>
      </c>
      <c r="U75" s="25">
        <v>300</v>
      </c>
      <c r="V75" s="25">
        <v>0</v>
      </c>
      <c r="W75" s="25">
        <v>0</v>
      </c>
      <c r="X75" s="25">
        <v>0</v>
      </c>
      <c r="Y75" s="25">
        <v>0</v>
      </c>
      <c r="Z75" s="26">
        <v>0</v>
      </c>
      <c r="AA75" s="65">
        <f t="shared" si="103"/>
        <v>4300</v>
      </c>
      <c r="AB75" s="73">
        <f t="shared" si="104"/>
        <v>0.17659137577002054</v>
      </c>
      <c r="AC75" s="65">
        <f t="shared" si="105"/>
        <v>14.333333333333334</v>
      </c>
      <c r="AD75" s="77">
        <v>0</v>
      </c>
      <c r="AE75" s="77">
        <v>0</v>
      </c>
      <c r="AF75" s="77">
        <v>0</v>
      </c>
      <c r="AG75" s="76">
        <v>0</v>
      </c>
      <c r="AH75" s="77">
        <v>0</v>
      </c>
      <c r="AI75" s="77">
        <f t="shared" si="106"/>
        <v>0</v>
      </c>
      <c r="AK75" s="76">
        <v>24350</v>
      </c>
      <c r="AL75" s="92">
        <v>0</v>
      </c>
      <c r="AM75" s="102">
        <f t="shared" si="108"/>
        <v>0.012320328542094456</v>
      </c>
      <c r="AN75" s="77">
        <f t="shared" si="109"/>
        <v>81.16666666666667</v>
      </c>
      <c r="AO75" s="77" t="s">
        <v>134</v>
      </c>
      <c r="AP75" s="77" t="s">
        <v>134</v>
      </c>
      <c r="AQ75" s="102" t="s">
        <v>134</v>
      </c>
      <c r="AR75" s="24">
        <v>125</v>
      </c>
      <c r="AS75" s="24">
        <v>4500</v>
      </c>
      <c r="AT75" s="32">
        <v>100</v>
      </c>
      <c r="AU75" s="24">
        <v>4400</v>
      </c>
      <c r="AV75" s="87" t="s">
        <v>134</v>
      </c>
      <c r="AW75" s="25">
        <v>0</v>
      </c>
      <c r="AX75" s="25">
        <v>0</v>
      </c>
      <c r="AY75" s="25">
        <v>0</v>
      </c>
      <c r="AZ75" s="25">
        <v>0</v>
      </c>
      <c r="BA75" s="24">
        <v>16</v>
      </c>
      <c r="BB75" s="26">
        <v>16</v>
      </c>
      <c r="BC75" s="25">
        <v>16</v>
      </c>
      <c r="BD75" s="25">
        <v>16</v>
      </c>
      <c r="BE75" s="24" t="s">
        <v>134</v>
      </c>
      <c r="BF75" s="25">
        <v>0</v>
      </c>
      <c r="BG75" s="25">
        <v>0</v>
      </c>
      <c r="BH75" s="25">
        <v>0</v>
      </c>
      <c r="BI75" s="25">
        <v>0</v>
      </c>
      <c r="BJ75" s="25">
        <v>0</v>
      </c>
      <c r="BK75" s="26">
        <v>0</v>
      </c>
      <c r="BL75" s="24">
        <v>0</v>
      </c>
      <c r="BM75" s="25">
        <v>0</v>
      </c>
      <c r="BN75" s="25">
        <v>0</v>
      </c>
      <c r="BO75" s="25">
        <v>0</v>
      </c>
      <c r="BP75" s="25">
        <v>0</v>
      </c>
      <c r="BQ75" s="25">
        <v>6</v>
      </c>
      <c r="BR75" s="25">
        <v>0</v>
      </c>
      <c r="BS75" s="26">
        <v>6</v>
      </c>
      <c r="BT75" s="25">
        <v>0</v>
      </c>
      <c r="BU75" s="25">
        <v>110</v>
      </c>
      <c r="BV75" s="25">
        <v>0</v>
      </c>
      <c r="BW75" s="25">
        <v>110</v>
      </c>
      <c r="BX75" s="25">
        <v>0</v>
      </c>
      <c r="BY75" s="25">
        <v>0</v>
      </c>
      <c r="BZ75" s="25">
        <v>0</v>
      </c>
      <c r="CA75" s="25">
        <v>0</v>
      </c>
      <c r="CB75" s="25">
        <v>0</v>
      </c>
      <c r="CC75" s="25">
        <v>0</v>
      </c>
      <c r="CD75" s="25">
        <v>300</v>
      </c>
      <c r="CE75" s="83" t="s">
        <v>134</v>
      </c>
      <c r="CF75" s="25">
        <v>52</v>
      </c>
      <c r="CG75" s="83" t="s">
        <v>134</v>
      </c>
      <c r="CH75" s="24">
        <v>0</v>
      </c>
      <c r="CI75" s="25">
        <v>0</v>
      </c>
      <c r="CJ75" s="26">
        <f t="shared" si="113"/>
        <v>0</v>
      </c>
      <c r="CK75" s="25">
        <v>0</v>
      </c>
      <c r="CL75" s="25">
        <v>0</v>
      </c>
      <c r="CM75" s="25">
        <f t="shared" si="114"/>
        <v>0</v>
      </c>
      <c r="CN75" s="83" t="s">
        <v>134</v>
      </c>
      <c r="CO75" s="83" t="s">
        <v>134</v>
      </c>
      <c r="CP75" s="107">
        <f t="shared" si="119"/>
        <v>0</v>
      </c>
      <c r="CQ75" s="24">
        <v>12</v>
      </c>
      <c r="CR75" s="32">
        <v>360</v>
      </c>
      <c r="CS75" s="24">
        <v>36</v>
      </c>
      <c r="CT75" s="24">
        <v>600</v>
      </c>
      <c r="CU75" s="24">
        <f t="shared" si="120"/>
        <v>31200</v>
      </c>
      <c r="CV75" s="87" t="s">
        <v>134</v>
      </c>
      <c r="CW75" s="24">
        <v>20</v>
      </c>
      <c r="CX75" s="24">
        <f t="shared" si="122"/>
        <v>1040</v>
      </c>
      <c r="CY75" s="110" t="s">
        <v>134</v>
      </c>
    </row>
    <row r="76" spans="1:103" ht="9" customHeight="1">
      <c r="A76" s="5" t="s">
        <v>201</v>
      </c>
      <c r="B76" s="12">
        <v>366544</v>
      </c>
      <c r="C76" s="24">
        <v>1</v>
      </c>
      <c r="D76" s="24">
        <v>229</v>
      </c>
      <c r="E76" s="32">
        <f>SUM(C76/3)+D76</f>
        <v>229.33333333333334</v>
      </c>
      <c r="F76" s="37">
        <v>0</v>
      </c>
      <c r="G76" s="45">
        <v>0.5</v>
      </c>
      <c r="H76" s="45">
        <v>0</v>
      </c>
      <c r="I76" s="45">
        <v>0</v>
      </c>
      <c r="J76" s="45">
        <v>0.5</v>
      </c>
      <c r="K76" s="46">
        <v>1</v>
      </c>
      <c r="L76" s="53">
        <f t="shared" si="98"/>
        <v>2.1802325581395348</v>
      </c>
      <c r="M76" s="54">
        <f t="shared" si="99"/>
        <v>4.3604651162790695</v>
      </c>
      <c r="N76" s="65">
        <v>12400</v>
      </c>
      <c r="O76" s="65">
        <v>0</v>
      </c>
      <c r="P76" s="65">
        <v>3825</v>
      </c>
      <c r="Q76" s="66">
        <f t="shared" si="100"/>
        <v>16225</v>
      </c>
      <c r="R76" s="73">
        <f t="shared" si="101"/>
        <v>0.7904993909866017</v>
      </c>
      <c r="S76" s="66">
        <f t="shared" si="102"/>
        <v>70.74854651162791</v>
      </c>
      <c r="T76" s="25">
        <v>4000</v>
      </c>
      <c r="U76" s="25">
        <v>300</v>
      </c>
      <c r="V76" s="25">
        <v>0</v>
      </c>
      <c r="W76" s="25">
        <v>0</v>
      </c>
      <c r="X76" s="25">
        <v>0</v>
      </c>
      <c r="Y76" s="25">
        <v>0</v>
      </c>
      <c r="Z76" s="26">
        <v>0</v>
      </c>
      <c r="AA76" s="65">
        <f t="shared" si="103"/>
        <v>4300</v>
      </c>
      <c r="AB76" s="73">
        <f t="shared" si="104"/>
        <v>0.2095006090133983</v>
      </c>
      <c r="AC76" s="65">
        <f t="shared" si="105"/>
        <v>18.75</v>
      </c>
      <c r="AD76" s="77">
        <v>0</v>
      </c>
      <c r="AE76" s="77">
        <v>0</v>
      </c>
      <c r="AF76" s="77">
        <v>0</v>
      </c>
      <c r="AG76" s="76">
        <v>0</v>
      </c>
      <c r="AH76" s="77">
        <v>0</v>
      </c>
      <c r="AI76" s="77">
        <f t="shared" si="106"/>
        <v>0</v>
      </c>
      <c r="AK76" s="76">
        <v>20525</v>
      </c>
      <c r="AL76" s="92">
        <v>0</v>
      </c>
      <c r="AM76" s="102">
        <f t="shared" si="108"/>
        <v>0.014616321559074299</v>
      </c>
      <c r="AN76" s="77">
        <f t="shared" si="109"/>
        <v>89.49854651162791</v>
      </c>
      <c r="AO76" s="77">
        <v>2028301</v>
      </c>
      <c r="AP76" s="77">
        <f>SUM(AO76/E76)</f>
        <v>8844.335755813952</v>
      </c>
      <c r="AQ76" s="102">
        <f>SUM(AK76/AO76)</f>
        <v>0.01011930674983644</v>
      </c>
      <c r="AR76" s="24">
        <v>125</v>
      </c>
      <c r="AS76" s="24">
        <v>7300</v>
      </c>
      <c r="AT76" s="32">
        <v>100</v>
      </c>
      <c r="AU76" s="24">
        <v>7200</v>
      </c>
      <c r="AV76" s="87">
        <f>SUM(AS76/E76)</f>
        <v>31.83139534883721</v>
      </c>
      <c r="AW76" s="25">
        <v>0</v>
      </c>
      <c r="AX76" s="25">
        <v>0</v>
      </c>
      <c r="AY76" s="25">
        <v>0</v>
      </c>
      <c r="AZ76" s="25">
        <v>0</v>
      </c>
      <c r="BA76" s="24">
        <v>15</v>
      </c>
      <c r="BB76" s="26">
        <v>15</v>
      </c>
      <c r="BC76" s="25">
        <v>15</v>
      </c>
      <c r="BD76" s="25">
        <v>15</v>
      </c>
      <c r="BE76" s="24">
        <f>SUM(BD76/(E76/1000))</f>
        <v>65.40697674418605</v>
      </c>
      <c r="BF76" s="25">
        <v>0</v>
      </c>
      <c r="BG76" s="25">
        <v>0</v>
      </c>
      <c r="BH76" s="25">
        <v>0</v>
      </c>
      <c r="BI76" s="25">
        <v>0</v>
      </c>
      <c r="BJ76" s="25">
        <v>0</v>
      </c>
      <c r="BK76" s="26">
        <v>0</v>
      </c>
      <c r="BL76" s="24">
        <v>0</v>
      </c>
      <c r="BM76" s="25">
        <v>0</v>
      </c>
      <c r="BN76" s="25">
        <v>0</v>
      </c>
      <c r="BO76" s="25">
        <v>0</v>
      </c>
      <c r="BP76" s="25">
        <v>0</v>
      </c>
      <c r="BQ76" s="25">
        <v>0</v>
      </c>
      <c r="BR76" s="25">
        <v>0</v>
      </c>
      <c r="BS76" s="26">
        <v>0</v>
      </c>
      <c r="BT76" s="25">
        <v>0</v>
      </c>
      <c r="BU76" s="25">
        <v>95</v>
      </c>
      <c r="BV76" s="25">
        <v>0</v>
      </c>
      <c r="BW76" s="25">
        <v>95</v>
      </c>
      <c r="BX76" s="25">
        <v>0</v>
      </c>
      <c r="BY76" s="25">
        <v>0</v>
      </c>
      <c r="BZ76" s="25">
        <v>0</v>
      </c>
      <c r="CA76" s="25">
        <v>0</v>
      </c>
      <c r="CB76" s="25">
        <v>0</v>
      </c>
      <c r="CC76" s="25">
        <v>0</v>
      </c>
      <c r="CD76" s="25">
        <v>100</v>
      </c>
      <c r="CE76" s="83">
        <f>SUM(CD76/E76)</f>
        <v>0.436046511627907</v>
      </c>
      <c r="CF76" s="25">
        <v>20</v>
      </c>
      <c r="CG76" s="83">
        <f>SUM(CF76/E76)</f>
        <v>0.0872093023255814</v>
      </c>
      <c r="CH76" s="24">
        <v>0</v>
      </c>
      <c r="CI76" s="25">
        <v>0</v>
      </c>
      <c r="CJ76" s="26">
        <f t="shared" si="113"/>
        <v>0</v>
      </c>
      <c r="CK76" s="25">
        <v>0</v>
      </c>
      <c r="CL76" s="25">
        <v>0</v>
      </c>
      <c r="CM76" s="25">
        <f t="shared" si="114"/>
        <v>0</v>
      </c>
      <c r="CN76" s="83">
        <f>SUM(CM76/E76)</f>
        <v>0</v>
      </c>
      <c r="CO76" s="83">
        <v>0</v>
      </c>
      <c r="CP76" s="107">
        <f t="shared" si="119"/>
        <v>0</v>
      </c>
      <c r="CQ76" s="24">
        <v>12</v>
      </c>
      <c r="CR76" s="32">
        <v>360</v>
      </c>
      <c r="CS76" s="24">
        <v>32</v>
      </c>
      <c r="CT76" s="24">
        <v>100</v>
      </c>
      <c r="CU76" s="24">
        <f t="shared" si="120"/>
        <v>5200</v>
      </c>
      <c r="CV76" s="87">
        <f>SUM(CU76/E76)</f>
        <v>22.674418604651162</v>
      </c>
      <c r="CW76" s="24">
        <v>6</v>
      </c>
      <c r="CX76" s="24">
        <f t="shared" si="122"/>
        <v>312</v>
      </c>
      <c r="CY76" s="110">
        <f>SUM(CX76/E76)</f>
        <v>1.3604651162790697</v>
      </c>
    </row>
    <row r="77" spans="1:103" ht="9" customHeight="1">
      <c r="A77" s="5" t="s">
        <v>202</v>
      </c>
      <c r="B77" s="12">
        <v>127945</v>
      </c>
      <c r="C77" s="24">
        <v>130</v>
      </c>
      <c r="D77" s="24">
        <v>265</v>
      </c>
      <c r="E77" s="32">
        <f>SUM(C77/3)+D77</f>
        <v>308.3333333333333</v>
      </c>
      <c r="G77" s="45">
        <v>1</v>
      </c>
      <c r="H77" s="45">
        <v>0</v>
      </c>
      <c r="I77" s="45">
        <v>0</v>
      </c>
      <c r="J77" s="45">
        <v>0.5</v>
      </c>
      <c r="K77" s="46">
        <v>1.5</v>
      </c>
      <c r="L77" s="53">
        <f t="shared" si="98"/>
        <v>3.243243243243244</v>
      </c>
      <c r="M77" s="54">
        <f t="shared" si="99"/>
        <v>4.864864864864866</v>
      </c>
      <c r="N77" s="65">
        <v>21200</v>
      </c>
      <c r="O77" s="65">
        <v>2080</v>
      </c>
      <c r="P77" s="65">
        <v>4788</v>
      </c>
      <c r="Q77" s="66">
        <f t="shared" si="100"/>
        <v>28068</v>
      </c>
      <c r="R77" s="73">
        <f t="shared" si="101"/>
        <v>0.6369247526549877</v>
      </c>
      <c r="S77" s="66">
        <f t="shared" si="102"/>
        <v>91.03135135135136</v>
      </c>
      <c r="T77" s="25">
        <v>8640</v>
      </c>
      <c r="U77" s="25">
        <v>2525</v>
      </c>
      <c r="V77" s="25">
        <v>0</v>
      </c>
      <c r="W77" s="25">
        <v>4200</v>
      </c>
      <c r="X77" s="25">
        <v>0</v>
      </c>
      <c r="Y77" s="25">
        <v>0</v>
      </c>
      <c r="Z77" s="26">
        <v>0</v>
      </c>
      <c r="AA77" s="65">
        <f t="shared" si="103"/>
        <v>15365</v>
      </c>
      <c r="AB77" s="73">
        <f t="shared" si="104"/>
        <v>0.3486656984660071</v>
      </c>
      <c r="AC77" s="65">
        <f t="shared" si="105"/>
        <v>49.832432432432434</v>
      </c>
      <c r="AD77" s="77">
        <v>0</v>
      </c>
      <c r="AE77" s="77">
        <v>200</v>
      </c>
      <c r="AF77" s="77">
        <v>375</v>
      </c>
      <c r="AG77" s="76">
        <v>0</v>
      </c>
      <c r="AH77" s="77">
        <v>60</v>
      </c>
      <c r="AI77" s="77">
        <f t="shared" si="106"/>
        <v>635</v>
      </c>
      <c r="AJ77" s="73">
        <f t="shared" si="107"/>
        <v>0.014409548879005174</v>
      </c>
      <c r="AK77" s="76">
        <v>44068</v>
      </c>
      <c r="AL77" s="92">
        <v>0</v>
      </c>
      <c r="AM77" s="102">
        <f t="shared" si="108"/>
        <v>0.05729781247163475</v>
      </c>
      <c r="AN77" s="77">
        <f t="shared" si="109"/>
        <v>142.92324324324326</v>
      </c>
      <c r="AO77" s="77">
        <v>2104460</v>
      </c>
      <c r="AP77" s="77">
        <f>SUM(AO77/E77)</f>
        <v>6825.275675675676</v>
      </c>
      <c r="AQ77" s="102">
        <f>SUM(AK77/AO77)</f>
        <v>0.020940288720146735</v>
      </c>
      <c r="AS77" s="24">
        <v>7498</v>
      </c>
      <c r="AU77" s="24">
        <v>7498</v>
      </c>
      <c r="AV77" s="87">
        <f>SUM(AS77/E77)</f>
        <v>24.31783783783784</v>
      </c>
      <c r="AX77" s="25">
        <v>0</v>
      </c>
      <c r="AZ77" s="25">
        <v>0</v>
      </c>
      <c r="BB77" s="26">
        <v>95</v>
      </c>
      <c r="BG77" s="25">
        <v>0</v>
      </c>
      <c r="BI77" s="25">
        <v>0</v>
      </c>
      <c r="BK77" s="26">
        <v>0</v>
      </c>
      <c r="BM77" s="25">
        <v>12</v>
      </c>
      <c r="BO77" s="25">
        <v>20000</v>
      </c>
      <c r="BQ77" s="25">
        <v>5</v>
      </c>
      <c r="BS77" s="26">
        <v>5</v>
      </c>
      <c r="BU77" s="25">
        <v>254</v>
      </c>
      <c r="BW77" s="25">
        <v>214</v>
      </c>
      <c r="BY77" s="25">
        <v>0</v>
      </c>
      <c r="CA77" s="25">
        <v>0</v>
      </c>
      <c r="CC77" s="25">
        <v>50</v>
      </c>
      <c r="CD77" s="25">
        <v>364</v>
      </c>
      <c r="CE77" s="83">
        <f>SUM(CD77/E77)</f>
        <v>1.1805405405405407</v>
      </c>
      <c r="CF77" s="25">
        <v>61</v>
      </c>
      <c r="CG77" s="83">
        <f>SUM(CF77/E77)</f>
        <v>0.19783783783783784</v>
      </c>
      <c r="CH77" s="24">
        <v>0</v>
      </c>
      <c r="CI77" s="25">
        <v>0</v>
      </c>
      <c r="CJ77" s="26">
        <f t="shared" si="113"/>
        <v>0</v>
      </c>
      <c r="CK77" s="25">
        <v>0</v>
      </c>
      <c r="CL77" s="25">
        <v>0</v>
      </c>
      <c r="CM77" s="25">
        <f t="shared" si="114"/>
        <v>0</v>
      </c>
      <c r="CN77" s="83">
        <f>SUM(CM77/E77)</f>
        <v>0</v>
      </c>
      <c r="CO77" s="83">
        <v>0</v>
      </c>
      <c r="CP77" s="107">
        <f t="shared" si="119"/>
        <v>0</v>
      </c>
      <c r="CQ77" s="24">
        <v>0</v>
      </c>
      <c r="CR77" s="32">
        <v>0</v>
      </c>
      <c r="CS77" s="24">
        <v>60</v>
      </c>
      <c r="CT77" s="24">
        <v>582</v>
      </c>
      <c r="CU77" s="24">
        <f t="shared" si="120"/>
        <v>30264</v>
      </c>
      <c r="CV77" s="87">
        <f>SUM(CU77/E77)</f>
        <v>98.15351351351352</v>
      </c>
      <c r="CW77" s="24">
        <v>203</v>
      </c>
      <c r="CX77" s="24">
        <f t="shared" si="122"/>
        <v>10556</v>
      </c>
      <c r="CY77" s="110">
        <f>SUM(CX77/E77)</f>
        <v>34.23567567567568</v>
      </c>
    </row>
    <row r="78" ht="9" customHeight="1">
      <c r="A78" s="6" t="s">
        <v>146</v>
      </c>
    </row>
    <row r="79" spans="1:103" ht="9" customHeight="1">
      <c r="A79" s="5" t="s">
        <v>203</v>
      </c>
      <c r="B79" s="12">
        <v>126979</v>
      </c>
      <c r="C79" s="24">
        <v>326</v>
      </c>
      <c r="D79" s="24">
        <v>211</v>
      </c>
      <c r="E79" s="32">
        <f>SUM(C79/3)+D79</f>
        <v>319.6666666666667</v>
      </c>
      <c r="F79" s="37">
        <v>0</v>
      </c>
      <c r="G79" s="45">
        <v>3</v>
      </c>
      <c r="H79" s="45">
        <v>3</v>
      </c>
      <c r="I79" s="45">
        <v>0</v>
      </c>
      <c r="J79" s="45">
        <v>1.5</v>
      </c>
      <c r="K79" s="46">
        <v>7.5</v>
      </c>
      <c r="L79" s="53">
        <f aca="true" t="shared" si="124" ref="L79:L85">SUM(G79/(E79/1000))</f>
        <v>9.38477580813347</v>
      </c>
      <c r="M79" s="54">
        <f aca="true" t="shared" si="125" ref="M79:M85">SUM(K79/(E79/1000))</f>
        <v>23.46193952033368</v>
      </c>
      <c r="N79" s="65">
        <v>98175</v>
      </c>
      <c r="O79" s="65">
        <v>39552</v>
      </c>
      <c r="P79" s="65">
        <v>23563</v>
      </c>
      <c r="Q79" s="66">
        <f>SUM(N79:P79)</f>
        <v>161290</v>
      </c>
      <c r="R79" s="73">
        <f aca="true" t="shared" si="126" ref="R79:R85">SUM(Q79/AK79)</f>
        <v>0.47654925041512286</v>
      </c>
      <c r="S79" s="66">
        <f aca="true" t="shared" si="127" ref="S79:S85">SUM(Q79/E79)</f>
        <v>504.5568300312826</v>
      </c>
      <c r="T79" s="25">
        <v>29504</v>
      </c>
      <c r="U79" s="25">
        <v>29387</v>
      </c>
      <c r="Z79" s="26">
        <v>0</v>
      </c>
      <c r="AA79" s="65">
        <f>SUM(T79:Z79)</f>
        <v>58891</v>
      </c>
      <c r="AB79" s="73">
        <f aca="true" t="shared" si="128" ref="AB79:AB85">SUM(AA79/AK79)</f>
        <v>0.17400001181844504</v>
      </c>
      <c r="AC79" s="65">
        <f aca="true" t="shared" si="129" ref="AC79:AC85">SUM(AA79/E79)</f>
        <v>184.22627737226276</v>
      </c>
      <c r="AD79" s="77">
        <v>0</v>
      </c>
      <c r="AE79" s="77">
        <v>0</v>
      </c>
      <c r="AF79" s="77">
        <v>90000</v>
      </c>
      <c r="AG79" s="76">
        <v>12935</v>
      </c>
      <c r="AH79" s="77">
        <v>15338</v>
      </c>
      <c r="AI79" s="77">
        <f>SUM(AD79:AH79)</f>
        <v>118273</v>
      </c>
      <c r="AJ79" s="73">
        <f aca="true" t="shared" si="130" ref="AJ79:AJ85">SUM(AI79/AK79)</f>
        <v>0.3494507377664321</v>
      </c>
      <c r="AK79" s="76">
        <v>338454</v>
      </c>
      <c r="AL79" s="92">
        <v>22488</v>
      </c>
      <c r="AM79" s="102">
        <f aca="true" t="shared" si="131" ref="AM79:AM85">SUM(U79/AK79)</f>
        <v>0.08682716115040744</v>
      </c>
      <c r="AN79" s="77">
        <f aca="true" t="shared" si="132" ref="AN79:AN85">SUM(AK79/E79)</f>
        <v>1058.771637122002</v>
      </c>
      <c r="AO79" s="77">
        <v>3228738</v>
      </c>
      <c r="AP79" s="77">
        <f aca="true" t="shared" si="133" ref="AP79:AP85">SUM(AO79/E79)</f>
        <v>10100.327424400417</v>
      </c>
      <c r="AQ79" s="102">
        <f aca="true" t="shared" si="134" ref="AQ79:AQ85">SUM(AK79/AO79)</f>
        <v>0.10482547670328159</v>
      </c>
      <c r="AR79" s="24">
        <v>1450</v>
      </c>
      <c r="AS79" s="24">
        <v>140875</v>
      </c>
      <c r="AT79" s="32">
        <v>1450</v>
      </c>
      <c r="AU79" s="24">
        <v>140875</v>
      </c>
      <c r="AV79" s="87">
        <f aca="true" t="shared" si="135" ref="AV79:AV85">SUM(AS79/E79)</f>
        <v>440.69343065693425</v>
      </c>
      <c r="AW79" s="25">
        <v>0</v>
      </c>
      <c r="AX79" s="25">
        <v>0</v>
      </c>
      <c r="AY79" s="25">
        <v>0</v>
      </c>
      <c r="AZ79" s="25">
        <v>0</v>
      </c>
      <c r="BA79" s="24">
        <v>0</v>
      </c>
      <c r="BB79" s="26">
        <v>602</v>
      </c>
      <c r="BC79" s="25">
        <v>0</v>
      </c>
      <c r="BD79" s="25">
        <v>602</v>
      </c>
      <c r="BE79" s="24">
        <f aca="true" t="shared" si="136" ref="BE79:BE85">SUM(BD79/(E79/1000))</f>
        <v>1883.2116788321166</v>
      </c>
      <c r="BF79" s="25">
        <v>0</v>
      </c>
      <c r="BG79" s="25">
        <v>2413</v>
      </c>
      <c r="BH79" s="25">
        <v>0</v>
      </c>
      <c r="BI79" s="25">
        <v>2413</v>
      </c>
      <c r="BL79" s="24">
        <v>0</v>
      </c>
      <c r="BM79" s="25">
        <v>0</v>
      </c>
      <c r="BN79" s="25">
        <v>0</v>
      </c>
      <c r="BO79" s="25">
        <v>0</v>
      </c>
      <c r="BX79" s="25">
        <v>2</v>
      </c>
      <c r="BY79" s="25">
        <v>5</v>
      </c>
      <c r="BZ79" s="25">
        <v>2</v>
      </c>
      <c r="CA79" s="25">
        <v>5</v>
      </c>
      <c r="CD79" s="25">
        <v>50810</v>
      </c>
      <c r="CE79" s="83">
        <f aca="true" t="shared" si="137" ref="CE79:CE85">SUM(CD79/E79)</f>
        <v>158.9468196037539</v>
      </c>
      <c r="CF79" s="25">
        <v>5883</v>
      </c>
      <c r="CG79" s="83">
        <f aca="true" t="shared" si="138" ref="CG79:CG85">SUM(CF79/E79)</f>
        <v>18.40354535974974</v>
      </c>
      <c r="CH79" s="24">
        <v>732</v>
      </c>
      <c r="CI79" s="25">
        <v>0</v>
      </c>
      <c r="CJ79" s="26">
        <f>SUM(CH79:CI79)</f>
        <v>732</v>
      </c>
      <c r="CK79" s="25">
        <v>269</v>
      </c>
      <c r="CL79" s="25">
        <v>0</v>
      </c>
      <c r="CM79" s="25">
        <f>SUM(CK79:CL79)</f>
        <v>269</v>
      </c>
      <c r="CN79" s="83">
        <f aca="true" t="shared" si="139" ref="CN79:CN85">SUM(CM79/E79)</f>
        <v>0.8415015641293013</v>
      </c>
      <c r="CO79" s="83">
        <f>SUM(CJ79/CM79)</f>
        <v>2.721189591078067</v>
      </c>
      <c r="CP79" s="107">
        <f aca="true" t="shared" si="140" ref="CP79:CP84">SUM(CM79/(CD79/1000))</f>
        <v>5.294233418618382</v>
      </c>
      <c r="CQ79" s="24">
        <v>18</v>
      </c>
      <c r="CR79" s="32">
        <v>246</v>
      </c>
      <c r="CS79" s="24">
        <v>78</v>
      </c>
      <c r="CW79" s="24">
        <v>149</v>
      </c>
      <c r="CX79" s="24">
        <f>SUM(CW79*52)</f>
        <v>7748</v>
      </c>
      <c r="CY79" s="110">
        <f aca="true" t="shared" si="141" ref="CY79:CY85">SUM(CX79/E79)</f>
        <v>24.237747653806046</v>
      </c>
    </row>
    <row r="80" spans="1:103" ht="9" customHeight="1">
      <c r="A80" s="5" t="s">
        <v>204</v>
      </c>
      <c r="B80" s="12">
        <v>414577</v>
      </c>
      <c r="C80" s="24">
        <v>1488</v>
      </c>
      <c r="D80" s="24">
        <v>917</v>
      </c>
      <c r="E80" s="32">
        <f>SUM(C80/3)+D80</f>
        <v>1413</v>
      </c>
      <c r="F80" s="37">
        <v>0</v>
      </c>
      <c r="G80" s="45">
        <v>3.6</v>
      </c>
      <c r="H80" s="45">
        <v>10.5</v>
      </c>
      <c r="I80" s="45">
        <v>0</v>
      </c>
      <c r="J80" s="45">
        <v>2.5</v>
      </c>
      <c r="K80" s="46">
        <v>16.6</v>
      </c>
      <c r="L80" s="53">
        <f t="shared" si="124"/>
        <v>2.5477707006369426</v>
      </c>
      <c r="M80" s="54">
        <f t="shared" si="125"/>
        <v>11.748053786270347</v>
      </c>
      <c r="N80" s="65">
        <v>136539</v>
      </c>
      <c r="O80" s="65">
        <v>205350</v>
      </c>
      <c r="P80" s="65">
        <v>37938</v>
      </c>
      <c r="Q80" s="66">
        <f>SUM(N80:P80)</f>
        <v>379827</v>
      </c>
      <c r="R80" s="73">
        <f t="shared" si="126"/>
        <v>0.49733347125347144</v>
      </c>
      <c r="S80" s="66">
        <f t="shared" si="127"/>
        <v>268.8089171974522</v>
      </c>
      <c r="T80" s="25">
        <v>132448</v>
      </c>
      <c r="U80" s="25">
        <v>67730</v>
      </c>
      <c r="V80" s="25">
        <v>8000</v>
      </c>
      <c r="W80" s="25">
        <v>200</v>
      </c>
      <c r="X80" s="25">
        <v>5500</v>
      </c>
      <c r="Y80" s="25">
        <v>2000</v>
      </c>
      <c r="Z80" s="26">
        <v>0</v>
      </c>
      <c r="AA80" s="65">
        <f>SUM(T80:Z80)</f>
        <v>215878</v>
      </c>
      <c r="AB80" s="73">
        <f t="shared" si="128"/>
        <v>0.28266383144762464</v>
      </c>
      <c r="AC80" s="65">
        <f t="shared" si="129"/>
        <v>152.7799009200283</v>
      </c>
      <c r="AD80" s="77">
        <v>2000</v>
      </c>
      <c r="AE80" s="77">
        <v>11042</v>
      </c>
      <c r="AF80" s="77">
        <v>70091</v>
      </c>
      <c r="AG80" s="76">
        <v>28585</v>
      </c>
      <c r="AH80" s="77">
        <v>56304</v>
      </c>
      <c r="AI80" s="77">
        <f>SUM(AD80:AH80)</f>
        <v>168022</v>
      </c>
      <c r="AJ80" s="73">
        <f t="shared" si="130"/>
        <v>0.22000269729890393</v>
      </c>
      <c r="AK80" s="76">
        <v>763727</v>
      </c>
      <c r="AL80" s="92">
        <v>100850</v>
      </c>
      <c r="AM80" s="102">
        <f t="shared" si="131"/>
        <v>0.08868352172962328</v>
      </c>
      <c r="AN80" s="77">
        <f t="shared" si="132"/>
        <v>540.5003538570418</v>
      </c>
      <c r="AO80" s="77">
        <v>24070081</v>
      </c>
      <c r="AP80" s="77">
        <f t="shared" si="133"/>
        <v>17034.73531493277</v>
      </c>
      <c r="AQ80" s="102">
        <f t="shared" si="134"/>
        <v>0.03172930743357282</v>
      </c>
      <c r="AR80" s="24">
        <v>6357</v>
      </c>
      <c r="AS80" s="24">
        <v>215591</v>
      </c>
      <c r="AV80" s="87">
        <f t="shared" si="135"/>
        <v>152.57678697806085</v>
      </c>
      <c r="AW80" s="25">
        <v>0</v>
      </c>
      <c r="AX80" s="25">
        <v>0</v>
      </c>
      <c r="AY80" s="25">
        <v>0</v>
      </c>
      <c r="AZ80" s="25">
        <v>0</v>
      </c>
      <c r="BA80" s="24">
        <v>0</v>
      </c>
      <c r="BB80" s="26">
        <v>1029</v>
      </c>
      <c r="BC80" s="25">
        <v>0</v>
      </c>
      <c r="BD80" s="25">
        <v>1029</v>
      </c>
      <c r="BE80" s="24">
        <f t="shared" si="136"/>
        <v>728.2377919320594</v>
      </c>
      <c r="BF80" s="25">
        <v>2000</v>
      </c>
      <c r="BG80" s="25">
        <v>30900</v>
      </c>
      <c r="BJ80" s="25">
        <v>0</v>
      </c>
      <c r="BK80" s="26">
        <v>0</v>
      </c>
      <c r="BL80" s="24">
        <v>0</v>
      </c>
      <c r="BM80" s="25">
        <v>0</v>
      </c>
      <c r="BN80" s="25">
        <v>0</v>
      </c>
      <c r="BO80" s="25">
        <v>0</v>
      </c>
      <c r="BP80" s="25">
        <v>0</v>
      </c>
      <c r="BQ80" s="25">
        <v>0</v>
      </c>
      <c r="BR80" s="25">
        <v>0</v>
      </c>
      <c r="BS80" s="26">
        <v>0</v>
      </c>
      <c r="BT80" s="25">
        <v>3</v>
      </c>
      <c r="BU80" s="25">
        <v>3</v>
      </c>
      <c r="BV80" s="25">
        <v>3</v>
      </c>
      <c r="BW80" s="25">
        <v>3</v>
      </c>
      <c r="BX80" s="25">
        <v>4</v>
      </c>
      <c r="BY80" s="25">
        <v>4</v>
      </c>
      <c r="BZ80" s="25">
        <v>4</v>
      </c>
      <c r="CA80" s="25">
        <v>4</v>
      </c>
      <c r="CB80" s="25">
        <v>0</v>
      </c>
      <c r="CC80" s="25">
        <v>1000</v>
      </c>
      <c r="CD80" s="25">
        <v>58000</v>
      </c>
      <c r="CE80" s="83">
        <f t="shared" si="137"/>
        <v>41.04741684359519</v>
      </c>
      <c r="CF80" s="25">
        <v>3500</v>
      </c>
      <c r="CG80" s="83">
        <f t="shared" si="138"/>
        <v>2.4769992922859165</v>
      </c>
      <c r="CH80" s="24">
        <v>458</v>
      </c>
      <c r="CI80" s="25">
        <v>0</v>
      </c>
      <c r="CJ80" s="26">
        <f>SUM(CH80:CI80)</f>
        <v>458</v>
      </c>
      <c r="CK80" s="25">
        <v>1249</v>
      </c>
      <c r="CL80" s="25">
        <v>0</v>
      </c>
      <c r="CM80" s="25">
        <f>SUM(CK80:CL80)</f>
        <v>1249</v>
      </c>
      <c r="CN80" s="83">
        <f t="shared" si="139"/>
        <v>0.883934890304317</v>
      </c>
      <c r="CO80" s="83">
        <f>SUM(CJ80/CM80)</f>
        <v>0.366693354683747</v>
      </c>
      <c r="CP80" s="107">
        <f t="shared" si="140"/>
        <v>21.53448275862069</v>
      </c>
      <c r="CQ80" s="24">
        <v>20</v>
      </c>
      <c r="CR80" s="32">
        <v>350</v>
      </c>
      <c r="CS80" s="24">
        <v>89</v>
      </c>
      <c r="CT80" s="24">
        <v>5100</v>
      </c>
      <c r="CU80" s="24">
        <f>SUM(CT80*52)</f>
        <v>265200</v>
      </c>
      <c r="CV80" s="87">
        <f aca="true" t="shared" si="142" ref="CV80:CV85">SUM(CU80/E80)</f>
        <v>187.68577494692144</v>
      </c>
      <c r="CW80" s="24">
        <v>150</v>
      </c>
      <c r="CX80" s="24">
        <f>SUM(CW80*52)</f>
        <v>7800</v>
      </c>
      <c r="CY80" s="110">
        <f t="shared" si="141"/>
        <v>5.520169851380042</v>
      </c>
    </row>
    <row r="81" spans="1:103" ht="9" customHeight="1">
      <c r="A81" s="5" t="s">
        <v>205</v>
      </c>
      <c r="B81" s="12">
        <v>127273</v>
      </c>
      <c r="C81" s="24">
        <v>157</v>
      </c>
      <c r="D81" s="24">
        <v>187</v>
      </c>
      <c r="E81" s="32">
        <f>SUM(C81/3)+D81</f>
        <v>239.33333333333334</v>
      </c>
      <c r="F81" s="37">
        <v>0</v>
      </c>
      <c r="G81" s="45">
        <v>3.5</v>
      </c>
      <c r="H81" s="45">
        <v>3.5</v>
      </c>
      <c r="I81" s="45">
        <v>0</v>
      </c>
      <c r="J81" s="45">
        <v>2</v>
      </c>
      <c r="K81" s="46">
        <v>9</v>
      </c>
      <c r="L81" s="53">
        <f t="shared" si="124"/>
        <v>14.623955431754874</v>
      </c>
      <c r="M81" s="54">
        <f t="shared" si="125"/>
        <v>37.60445682451253</v>
      </c>
      <c r="N81" s="65">
        <v>149614</v>
      </c>
      <c r="O81" s="65">
        <v>90668</v>
      </c>
      <c r="P81" s="65">
        <v>20793</v>
      </c>
      <c r="Q81" s="66">
        <f>SUM(N81:P81)</f>
        <v>261075</v>
      </c>
      <c r="R81" s="73">
        <f t="shared" si="126"/>
        <v>0.528725226922002</v>
      </c>
      <c r="S81" s="66">
        <f t="shared" si="127"/>
        <v>1090.842618384401</v>
      </c>
      <c r="T81" s="25">
        <v>124777</v>
      </c>
      <c r="U81" s="25">
        <v>33509</v>
      </c>
      <c r="V81" s="25">
        <v>1347</v>
      </c>
      <c r="W81" s="25">
        <v>631</v>
      </c>
      <c r="X81" s="25">
        <v>6009</v>
      </c>
      <c r="Y81" s="25">
        <v>0</v>
      </c>
      <c r="Z81" s="26">
        <v>0</v>
      </c>
      <c r="AA81" s="65">
        <f>SUM(T81:Z81)</f>
        <v>166273</v>
      </c>
      <c r="AB81" s="73">
        <f t="shared" si="128"/>
        <v>0.33673361928948403</v>
      </c>
      <c r="AC81" s="65">
        <f t="shared" si="129"/>
        <v>694.733983286908</v>
      </c>
      <c r="AD81" s="77">
        <v>3519</v>
      </c>
      <c r="AE81" s="77">
        <v>5688</v>
      </c>
      <c r="AF81" s="77">
        <v>12500</v>
      </c>
      <c r="AG81" s="76">
        <v>25899</v>
      </c>
      <c r="AH81" s="77">
        <v>18828</v>
      </c>
      <c r="AI81" s="77">
        <f>SUM(AD81:AH81)</f>
        <v>66434</v>
      </c>
      <c r="AJ81" s="73">
        <f t="shared" si="130"/>
        <v>0.13454115378851397</v>
      </c>
      <c r="AK81" s="76">
        <v>493782</v>
      </c>
      <c r="AL81" s="92">
        <v>36707</v>
      </c>
      <c r="AM81" s="102">
        <f t="shared" si="131"/>
        <v>0.06786193097358753</v>
      </c>
      <c r="AN81" s="77">
        <f t="shared" si="132"/>
        <v>2063.1559888579386</v>
      </c>
      <c r="AO81" s="77">
        <v>5596766</v>
      </c>
      <c r="AP81" s="77">
        <f t="shared" si="133"/>
        <v>23384.816155988858</v>
      </c>
      <c r="AQ81" s="102">
        <f t="shared" si="134"/>
        <v>0.08822630783563222</v>
      </c>
      <c r="AR81" s="24">
        <v>2865</v>
      </c>
      <c r="AS81" s="24">
        <v>18457</v>
      </c>
      <c r="AT81" s="32">
        <v>2168</v>
      </c>
      <c r="AV81" s="87">
        <f t="shared" si="135"/>
        <v>77.1183844011142</v>
      </c>
      <c r="AW81" s="25">
        <v>0</v>
      </c>
      <c r="AX81" s="25">
        <v>0</v>
      </c>
      <c r="AY81" s="25">
        <v>0</v>
      </c>
      <c r="AZ81" s="25">
        <v>0</v>
      </c>
      <c r="BA81" s="24">
        <v>17</v>
      </c>
      <c r="BB81" s="26">
        <v>822</v>
      </c>
      <c r="BC81" s="25">
        <v>17</v>
      </c>
      <c r="BD81" s="25">
        <v>822</v>
      </c>
      <c r="BE81" s="24">
        <f t="shared" si="136"/>
        <v>3434.5403899721446</v>
      </c>
      <c r="BF81" s="25">
        <v>714</v>
      </c>
      <c r="BG81" s="25">
        <v>54699</v>
      </c>
      <c r="BH81" s="25">
        <v>448</v>
      </c>
      <c r="BJ81" s="25">
        <v>6</v>
      </c>
      <c r="BK81" s="26">
        <v>434</v>
      </c>
      <c r="BL81" s="24">
        <v>0</v>
      </c>
      <c r="BM81" s="25">
        <v>0</v>
      </c>
      <c r="BN81" s="25">
        <v>0</v>
      </c>
      <c r="BO81" s="25">
        <v>0</v>
      </c>
      <c r="BP81" s="25">
        <v>67</v>
      </c>
      <c r="BQ81" s="25">
        <v>2252</v>
      </c>
      <c r="BT81" s="25">
        <v>10</v>
      </c>
      <c r="BU81" s="25">
        <v>86</v>
      </c>
      <c r="BX81" s="25">
        <v>3</v>
      </c>
      <c r="BY81" s="25">
        <v>9</v>
      </c>
      <c r="BZ81" s="25">
        <v>3</v>
      </c>
      <c r="CA81" s="25">
        <v>9</v>
      </c>
      <c r="CB81" s="25">
        <v>0</v>
      </c>
      <c r="CC81" s="25">
        <v>321</v>
      </c>
      <c r="CD81" s="25">
        <v>18875</v>
      </c>
      <c r="CE81" s="83">
        <f t="shared" si="137"/>
        <v>78.86490250696379</v>
      </c>
      <c r="CF81" s="25">
        <v>2242</v>
      </c>
      <c r="CG81" s="83">
        <f t="shared" si="138"/>
        <v>9.367688022284122</v>
      </c>
      <c r="CJ81" s="26">
        <f>SUM(CH81:CI81)</f>
        <v>0</v>
      </c>
      <c r="CM81" s="25">
        <f>SUM(CK81:CL81)</f>
        <v>0</v>
      </c>
      <c r="CN81" s="83">
        <f t="shared" si="139"/>
        <v>0</v>
      </c>
      <c r="CO81" s="83">
        <v>0</v>
      </c>
      <c r="CP81" s="107">
        <f t="shared" si="140"/>
        <v>0</v>
      </c>
      <c r="CS81" s="24">
        <v>79</v>
      </c>
      <c r="CT81" s="24">
        <v>2000</v>
      </c>
      <c r="CU81" s="24">
        <f>SUM(CT81*52)</f>
        <v>104000</v>
      </c>
      <c r="CV81" s="87">
        <f t="shared" si="142"/>
        <v>434.54038997214485</v>
      </c>
      <c r="CW81" s="24">
        <v>40</v>
      </c>
      <c r="CX81" s="24">
        <f>SUM(CW81*52)</f>
        <v>2080</v>
      </c>
      <c r="CY81" s="110">
        <f t="shared" si="141"/>
        <v>8.690807799442897</v>
      </c>
    </row>
    <row r="82" spans="1:103" s="2" customFormat="1" ht="9" customHeight="1">
      <c r="A82" s="6" t="s">
        <v>140</v>
      </c>
      <c r="B82" s="9"/>
      <c r="C82" s="14"/>
      <c r="D82" s="14"/>
      <c r="E82" s="30">
        <f aca="true" t="shared" si="143" ref="E82:K82">SUM(E55:E62)</f>
        <v>15364</v>
      </c>
      <c r="F82" s="36">
        <f t="shared" si="143"/>
        <v>3</v>
      </c>
      <c r="G82" s="47">
        <f t="shared" si="143"/>
        <v>43.85</v>
      </c>
      <c r="H82" s="47">
        <f t="shared" si="143"/>
        <v>65.05</v>
      </c>
      <c r="I82" s="47">
        <f t="shared" si="143"/>
        <v>0</v>
      </c>
      <c r="J82" s="47">
        <f t="shared" si="143"/>
        <v>33.730000000000004</v>
      </c>
      <c r="K82" s="44">
        <f t="shared" si="143"/>
        <v>142.63</v>
      </c>
      <c r="L82" s="50">
        <f t="shared" si="124"/>
        <v>2.8540744597761</v>
      </c>
      <c r="M82" s="51">
        <f t="shared" si="125"/>
        <v>9.28338974225462</v>
      </c>
      <c r="N82" s="67">
        <f>SUM(N55:N62)</f>
        <v>1551288</v>
      </c>
      <c r="O82" s="67">
        <f>SUM(O55:O62)</f>
        <v>1109341</v>
      </c>
      <c r="P82" s="67">
        <f>SUM(P55:P62)</f>
        <v>332113</v>
      </c>
      <c r="Q82" s="64">
        <f>SUM(Q55:Q62)</f>
        <v>2992742</v>
      </c>
      <c r="R82" s="74">
        <f t="shared" si="126"/>
        <v>0.40589349022543747</v>
      </c>
      <c r="S82" s="64">
        <f t="shared" si="127"/>
        <v>194.78924759177298</v>
      </c>
      <c r="T82" s="15">
        <f aca="true" t="shared" si="144" ref="T82:AA82">SUM(T55:T62)</f>
        <v>1127089</v>
      </c>
      <c r="U82" s="15">
        <f t="shared" si="144"/>
        <v>1847105</v>
      </c>
      <c r="V82" s="15">
        <f t="shared" si="144"/>
        <v>56044</v>
      </c>
      <c r="W82" s="15">
        <f t="shared" si="144"/>
        <v>89173</v>
      </c>
      <c r="X82" s="15">
        <f t="shared" si="144"/>
        <v>247967</v>
      </c>
      <c r="Y82" s="15">
        <f t="shared" si="144"/>
        <v>39954</v>
      </c>
      <c r="Z82" s="16">
        <f t="shared" si="144"/>
        <v>64917</v>
      </c>
      <c r="AA82" s="67">
        <f t="shared" si="144"/>
        <v>3472249</v>
      </c>
      <c r="AB82" s="74">
        <f t="shared" si="128"/>
        <v>0.4709270847743591</v>
      </c>
      <c r="AC82" s="67">
        <f t="shared" si="129"/>
        <v>225.99902369174694</v>
      </c>
      <c r="AD82" s="78">
        <f aca="true" t="shared" si="145" ref="AD82:AI82">SUM(AD55:AD62)</f>
        <v>68376</v>
      </c>
      <c r="AE82" s="78">
        <f t="shared" si="145"/>
        <v>215144</v>
      </c>
      <c r="AF82" s="78">
        <f t="shared" si="145"/>
        <v>104645</v>
      </c>
      <c r="AG82" s="89">
        <f t="shared" si="145"/>
        <v>250012</v>
      </c>
      <c r="AH82" s="78">
        <f t="shared" si="145"/>
        <v>270052</v>
      </c>
      <c r="AI82" s="78">
        <f t="shared" si="145"/>
        <v>908229</v>
      </c>
      <c r="AJ82" s="74">
        <f t="shared" si="130"/>
        <v>0.12317942500020344</v>
      </c>
      <c r="AK82" s="89">
        <f>SUM(AK55:AK62)</f>
        <v>7373220</v>
      </c>
      <c r="AL82" s="91">
        <f>SUM(AL55:AL62)</f>
        <v>479996</v>
      </c>
      <c r="AM82" s="101">
        <f t="shared" si="131"/>
        <v>0.2505153786269771</v>
      </c>
      <c r="AN82" s="78">
        <f t="shared" si="132"/>
        <v>479.9023691746941</v>
      </c>
      <c r="AO82" s="78">
        <f>SUM(AO55:AO62)</f>
        <v>198878876</v>
      </c>
      <c r="AP82" s="78">
        <f t="shared" si="133"/>
        <v>12944.472533194481</v>
      </c>
      <c r="AQ82" s="101">
        <f t="shared" si="134"/>
        <v>0.037073922320437894</v>
      </c>
      <c r="AR82" s="14">
        <f>SUM(AR55:AR62)</f>
        <v>45302</v>
      </c>
      <c r="AS82" s="14">
        <f>SUM(AS55:AS62)</f>
        <v>1785358</v>
      </c>
      <c r="AT82" s="30">
        <f>SUM(AT55:AT62)</f>
        <v>23130</v>
      </c>
      <c r="AU82" s="14">
        <f>SUM(AU55:AU62)</f>
        <v>391617</v>
      </c>
      <c r="AV82" s="85">
        <f t="shared" si="135"/>
        <v>116.20398333767248</v>
      </c>
      <c r="AW82" s="15">
        <f aca="true" t="shared" si="146" ref="AW82:BD82">SUM(AW55:AW62)</f>
        <v>40012</v>
      </c>
      <c r="AX82" s="15">
        <f t="shared" si="146"/>
        <v>1062900</v>
      </c>
      <c r="AY82" s="15">
        <f t="shared" si="146"/>
        <v>0</v>
      </c>
      <c r="AZ82" s="15">
        <f t="shared" si="146"/>
        <v>64</v>
      </c>
      <c r="BA82" s="14">
        <f t="shared" si="146"/>
        <v>381</v>
      </c>
      <c r="BB82" s="16">
        <f t="shared" si="146"/>
        <v>7935</v>
      </c>
      <c r="BC82" s="15">
        <f t="shared" si="146"/>
        <v>494</v>
      </c>
      <c r="BD82" s="15">
        <f t="shared" si="146"/>
        <v>12889</v>
      </c>
      <c r="BE82" s="14">
        <f t="shared" si="136"/>
        <v>838.9091382452486</v>
      </c>
      <c r="BF82" s="15">
        <f aca="true" t="shared" si="147" ref="BF82:CD82">SUM(BF55:BF62)</f>
        <v>60559</v>
      </c>
      <c r="BG82" s="15">
        <f t="shared" si="147"/>
        <v>1379450</v>
      </c>
      <c r="BH82" s="15">
        <f t="shared" si="147"/>
        <v>12063</v>
      </c>
      <c r="BI82" s="15">
        <f t="shared" si="147"/>
        <v>211199</v>
      </c>
      <c r="BJ82" s="15">
        <f t="shared" si="147"/>
        <v>60</v>
      </c>
      <c r="BK82" s="16">
        <f t="shared" si="147"/>
        <v>8563</v>
      </c>
      <c r="BL82" s="14">
        <f t="shared" si="147"/>
        <v>641</v>
      </c>
      <c r="BM82" s="15">
        <f t="shared" si="147"/>
        <v>21262</v>
      </c>
      <c r="BN82" s="15">
        <f t="shared" si="147"/>
        <v>250</v>
      </c>
      <c r="BO82" s="15">
        <f t="shared" si="147"/>
        <v>19591</v>
      </c>
      <c r="BP82" s="15">
        <f t="shared" si="147"/>
        <v>603</v>
      </c>
      <c r="BQ82" s="15">
        <f t="shared" si="147"/>
        <v>4245</v>
      </c>
      <c r="BR82" s="15">
        <f t="shared" si="147"/>
        <v>485</v>
      </c>
      <c r="BS82" s="16">
        <f t="shared" si="147"/>
        <v>4099</v>
      </c>
      <c r="BT82" s="15">
        <f t="shared" si="147"/>
        <v>1940</v>
      </c>
      <c r="BU82" s="15">
        <f t="shared" si="147"/>
        <v>7829</v>
      </c>
      <c r="BV82" s="15">
        <f t="shared" si="147"/>
        <v>1555</v>
      </c>
      <c r="BW82" s="15">
        <f t="shared" si="147"/>
        <v>6845</v>
      </c>
      <c r="BX82" s="15">
        <f t="shared" si="147"/>
        <v>720</v>
      </c>
      <c r="BY82" s="15">
        <f t="shared" si="147"/>
        <v>2498</v>
      </c>
      <c r="BZ82" s="15">
        <f t="shared" si="147"/>
        <v>38</v>
      </c>
      <c r="CA82" s="15">
        <f t="shared" si="147"/>
        <v>169</v>
      </c>
      <c r="CB82" s="15">
        <f t="shared" si="147"/>
        <v>0</v>
      </c>
      <c r="CC82" s="15">
        <f t="shared" si="147"/>
        <v>145</v>
      </c>
      <c r="CD82" s="15">
        <f t="shared" si="147"/>
        <v>354766</v>
      </c>
      <c r="CE82" s="81">
        <f t="shared" si="137"/>
        <v>23.090731580317627</v>
      </c>
      <c r="CF82" s="15">
        <f>SUM(CF55:CF62)</f>
        <v>64753</v>
      </c>
      <c r="CG82" s="81">
        <f t="shared" si="138"/>
        <v>4.21459255402239</v>
      </c>
      <c r="CH82" s="14">
        <f aca="true" t="shared" si="148" ref="CH82:CM82">SUM(CH55:CH62)</f>
        <v>6798</v>
      </c>
      <c r="CI82" s="15">
        <f t="shared" si="148"/>
        <v>7071</v>
      </c>
      <c r="CJ82" s="16">
        <f t="shared" si="148"/>
        <v>13869</v>
      </c>
      <c r="CK82" s="15">
        <f t="shared" si="148"/>
        <v>5047</v>
      </c>
      <c r="CL82" s="15">
        <f t="shared" si="148"/>
        <v>11535</v>
      </c>
      <c r="CM82" s="15">
        <f t="shared" si="148"/>
        <v>16582</v>
      </c>
      <c r="CN82" s="81">
        <f t="shared" si="139"/>
        <v>1.079276230148399</v>
      </c>
      <c r="CO82" s="81">
        <f>SUM(CJ82/CM82)</f>
        <v>0.8363888553853576</v>
      </c>
      <c r="CP82" s="106">
        <f t="shared" si="140"/>
        <v>46.74066849698111</v>
      </c>
      <c r="CQ82" s="14">
        <f>SUM(CQ55:CQ62)</f>
        <v>873</v>
      </c>
      <c r="CR82" s="30">
        <f>SUM(CR55:CR62)</f>
        <v>14628</v>
      </c>
      <c r="CS82" s="14">
        <f>SUM(CS55:CS62)</f>
        <v>649</v>
      </c>
      <c r="CT82" s="14">
        <f>SUM(CT55:CT62)</f>
        <v>19145</v>
      </c>
      <c r="CU82" s="14">
        <f>SUM(CU55:CU62)</f>
        <v>995540</v>
      </c>
      <c r="CV82" s="85">
        <f t="shared" si="142"/>
        <v>64.79692788336371</v>
      </c>
      <c r="CW82" s="14">
        <f>SUM(CW55:CW62)</f>
        <v>1662</v>
      </c>
      <c r="CX82" s="14">
        <f>SUM(CX55:CX62)</f>
        <v>86424</v>
      </c>
      <c r="CY82" s="109">
        <f t="shared" si="141"/>
        <v>5.625097630825306</v>
      </c>
    </row>
    <row r="83" spans="1:103" s="2" customFormat="1" ht="9" customHeight="1">
      <c r="A83" s="6" t="s">
        <v>145</v>
      </c>
      <c r="B83" s="9"/>
      <c r="C83" s="14"/>
      <c r="D83" s="14"/>
      <c r="E83" s="30">
        <f aca="true" t="shared" si="149" ref="E83:K83">SUM(E66:E77)</f>
        <v>6066.333333333332</v>
      </c>
      <c r="F83" s="36">
        <f t="shared" si="149"/>
        <v>2</v>
      </c>
      <c r="G83" s="47">
        <f t="shared" si="149"/>
        <v>9.5</v>
      </c>
      <c r="H83" s="47">
        <f t="shared" si="149"/>
        <v>1</v>
      </c>
      <c r="I83" s="47">
        <f t="shared" si="149"/>
        <v>0</v>
      </c>
      <c r="J83" s="47">
        <f t="shared" si="149"/>
        <v>15.85</v>
      </c>
      <c r="K83" s="44">
        <f t="shared" si="149"/>
        <v>26.35</v>
      </c>
      <c r="L83" s="50">
        <f t="shared" si="124"/>
        <v>1.56602011099511</v>
      </c>
      <c r="M83" s="51">
        <f t="shared" si="125"/>
        <v>4.343645255233805</v>
      </c>
      <c r="N83" s="67">
        <f>SUM(N66:N77)</f>
        <v>213316</v>
      </c>
      <c r="O83" s="67">
        <f>SUM(O66:O77)</f>
        <v>19580</v>
      </c>
      <c r="P83" s="67">
        <f>SUM(P66:P77)</f>
        <v>81202</v>
      </c>
      <c r="Q83" s="64">
        <f>SUM(Q66:Q77)</f>
        <v>314098</v>
      </c>
      <c r="R83" s="74">
        <f t="shared" si="126"/>
        <v>0.6392069794276202</v>
      </c>
      <c r="S83" s="64">
        <f t="shared" si="127"/>
        <v>51.777240507720215</v>
      </c>
      <c r="T83" s="15">
        <f aca="true" t="shared" si="150" ref="T83:AA83">SUM(T66:T77)</f>
        <v>77639</v>
      </c>
      <c r="U83" s="15">
        <f t="shared" si="150"/>
        <v>21722</v>
      </c>
      <c r="V83" s="15">
        <f t="shared" si="150"/>
        <v>3000</v>
      </c>
      <c r="W83" s="15">
        <f t="shared" si="150"/>
        <v>8710</v>
      </c>
      <c r="X83" s="15">
        <f t="shared" si="150"/>
        <v>5900</v>
      </c>
      <c r="Y83" s="15">
        <f t="shared" si="150"/>
        <v>0</v>
      </c>
      <c r="Z83" s="16">
        <f t="shared" si="150"/>
        <v>0</v>
      </c>
      <c r="AA83" s="67">
        <f t="shared" si="150"/>
        <v>116971</v>
      </c>
      <c r="AB83" s="74">
        <f t="shared" si="128"/>
        <v>0.23804252045739915</v>
      </c>
      <c r="AC83" s="67">
        <f t="shared" si="129"/>
        <v>19.281993516127265</v>
      </c>
      <c r="AD83" s="78">
        <f aca="true" t="shared" si="151" ref="AD83:AI83">SUM(AD66:AD77)</f>
        <v>6300</v>
      </c>
      <c r="AE83" s="78">
        <f t="shared" si="151"/>
        <v>5460</v>
      </c>
      <c r="AF83" s="78">
        <f t="shared" si="151"/>
        <v>21002</v>
      </c>
      <c r="AG83" s="89">
        <f t="shared" si="151"/>
        <v>6000</v>
      </c>
      <c r="AH83" s="78">
        <f t="shared" si="151"/>
        <v>21556</v>
      </c>
      <c r="AI83" s="78">
        <f t="shared" si="151"/>
        <v>60318</v>
      </c>
      <c r="AJ83" s="74">
        <f t="shared" si="130"/>
        <v>0.12275050011498066</v>
      </c>
      <c r="AK83" s="89">
        <f>SUM(AK66:AK77)</f>
        <v>491387</v>
      </c>
      <c r="AL83" s="91">
        <f>SUM(AL66:AL77)</f>
        <v>13152</v>
      </c>
      <c r="AM83" s="101">
        <f t="shared" si="131"/>
        <v>0.044205483661553926</v>
      </c>
      <c r="AN83" s="78">
        <f t="shared" si="132"/>
        <v>81.00230781911095</v>
      </c>
      <c r="AO83" s="78">
        <f>SUM(AO66:AO77)</f>
        <v>40184433</v>
      </c>
      <c r="AP83" s="78">
        <f t="shared" si="133"/>
        <v>6624.171602835322</v>
      </c>
      <c r="AQ83" s="101">
        <f t="shared" si="134"/>
        <v>0.01222829248331064</v>
      </c>
      <c r="AR83" s="14">
        <f>SUM(AR66:AR77)</f>
        <v>1577</v>
      </c>
      <c r="AS83" s="14">
        <f>SUM(AS66:AS77)</f>
        <v>60286</v>
      </c>
      <c r="AT83" s="30">
        <f>SUM(AT66:AT77)</f>
        <v>1332</v>
      </c>
      <c r="AU83" s="14">
        <f>SUM(AU66:AU77)</f>
        <v>47242</v>
      </c>
      <c r="AV83" s="85">
        <f t="shared" si="135"/>
        <v>9.937798780152757</v>
      </c>
      <c r="AW83" s="15">
        <f aca="true" t="shared" si="152" ref="AW83:BD83">SUM(AW66:AW77)</f>
        <v>0</v>
      </c>
      <c r="AX83" s="15">
        <f t="shared" si="152"/>
        <v>0</v>
      </c>
      <c r="AY83" s="15">
        <f t="shared" si="152"/>
        <v>0</v>
      </c>
      <c r="AZ83" s="15">
        <f t="shared" si="152"/>
        <v>0</v>
      </c>
      <c r="BA83" s="14">
        <f t="shared" si="152"/>
        <v>658</v>
      </c>
      <c r="BB83" s="16">
        <f t="shared" si="152"/>
        <v>1909</v>
      </c>
      <c r="BC83" s="15">
        <f t="shared" si="152"/>
        <v>132</v>
      </c>
      <c r="BD83" s="15">
        <f t="shared" si="152"/>
        <v>479</v>
      </c>
      <c r="BE83" s="14">
        <f t="shared" si="136"/>
        <v>78.96038243859554</v>
      </c>
      <c r="BF83" s="15">
        <f aca="true" t="shared" si="153" ref="BF83:CD83">SUM(BF66:BF77)</f>
        <v>1</v>
      </c>
      <c r="BG83" s="15">
        <f t="shared" si="153"/>
        <v>738</v>
      </c>
      <c r="BH83" s="15">
        <f t="shared" si="153"/>
        <v>0</v>
      </c>
      <c r="BI83" s="15">
        <f t="shared" si="153"/>
        <v>0</v>
      </c>
      <c r="BJ83" s="15">
        <f t="shared" si="153"/>
        <v>0</v>
      </c>
      <c r="BK83" s="16">
        <f t="shared" si="153"/>
        <v>0</v>
      </c>
      <c r="BL83" s="14">
        <f t="shared" si="153"/>
        <v>2</v>
      </c>
      <c r="BM83" s="15">
        <f t="shared" si="153"/>
        <v>323</v>
      </c>
      <c r="BN83" s="15">
        <f t="shared" si="153"/>
        <v>0</v>
      </c>
      <c r="BO83" s="15">
        <f t="shared" si="153"/>
        <v>20000</v>
      </c>
      <c r="BP83" s="15">
        <f t="shared" si="153"/>
        <v>0</v>
      </c>
      <c r="BQ83" s="15">
        <f t="shared" si="153"/>
        <v>142</v>
      </c>
      <c r="BR83" s="15">
        <f t="shared" si="153"/>
        <v>0</v>
      </c>
      <c r="BS83" s="16">
        <f t="shared" si="153"/>
        <v>52</v>
      </c>
      <c r="BT83" s="15">
        <f t="shared" si="153"/>
        <v>300</v>
      </c>
      <c r="BU83" s="15">
        <f t="shared" si="153"/>
        <v>2051</v>
      </c>
      <c r="BV83" s="15">
        <f t="shared" si="153"/>
        <v>19</v>
      </c>
      <c r="BW83" s="15">
        <f t="shared" si="153"/>
        <v>1531</v>
      </c>
      <c r="BX83" s="15">
        <f t="shared" si="153"/>
        <v>15</v>
      </c>
      <c r="BY83" s="15">
        <f t="shared" si="153"/>
        <v>61</v>
      </c>
      <c r="BZ83" s="15">
        <f t="shared" si="153"/>
        <v>15</v>
      </c>
      <c r="CA83" s="15">
        <f t="shared" si="153"/>
        <v>61</v>
      </c>
      <c r="CB83" s="15">
        <f t="shared" si="153"/>
        <v>0</v>
      </c>
      <c r="CC83" s="15">
        <f t="shared" si="153"/>
        <v>4053</v>
      </c>
      <c r="CD83" s="15">
        <f t="shared" si="153"/>
        <v>31073</v>
      </c>
      <c r="CE83" s="81">
        <f t="shared" si="137"/>
        <v>5.122204516731689</v>
      </c>
      <c r="CF83" s="15">
        <f>SUM(CF66:CF77)</f>
        <v>2670</v>
      </c>
      <c r="CG83" s="81">
        <f t="shared" si="138"/>
        <v>0.4401340733007309</v>
      </c>
      <c r="CH83" s="14">
        <f aca="true" t="shared" si="154" ref="CH83:CM83">SUM(CH66:CH77)</f>
        <v>0</v>
      </c>
      <c r="CI83" s="15">
        <f t="shared" si="154"/>
        <v>0</v>
      </c>
      <c r="CJ83" s="16">
        <f t="shared" si="154"/>
        <v>0</v>
      </c>
      <c r="CK83" s="15">
        <f t="shared" si="154"/>
        <v>0</v>
      </c>
      <c r="CL83" s="15">
        <f t="shared" si="154"/>
        <v>80</v>
      </c>
      <c r="CM83" s="15">
        <f t="shared" si="154"/>
        <v>80</v>
      </c>
      <c r="CN83" s="81">
        <f t="shared" si="139"/>
        <v>0.013187537776800927</v>
      </c>
      <c r="CO83" s="81">
        <f>SUM(CJ83/CM83)</f>
        <v>0</v>
      </c>
      <c r="CP83" s="106">
        <f t="shared" si="140"/>
        <v>2.574582434911338</v>
      </c>
      <c r="CQ83" s="14">
        <f>SUM(CQ66:CQ77)</f>
        <v>119</v>
      </c>
      <c r="CR83" s="30">
        <f>SUM(CR66:CR77)</f>
        <v>2525</v>
      </c>
      <c r="CS83" s="14">
        <f>SUM(CS66:CS77)</f>
        <v>513</v>
      </c>
      <c r="CT83" s="14">
        <f>SUM(CT66:CT77)</f>
        <v>2427</v>
      </c>
      <c r="CU83" s="14">
        <f>SUM(CU66:CU77)</f>
        <v>126204</v>
      </c>
      <c r="CV83" s="85">
        <f t="shared" si="142"/>
        <v>20.8040002197923</v>
      </c>
      <c r="CW83" s="14">
        <f>SUM(CW66:CW77)</f>
        <v>489</v>
      </c>
      <c r="CX83" s="14">
        <f>SUM(CX66:CX77)</f>
        <v>25428</v>
      </c>
      <c r="CY83" s="109">
        <f t="shared" si="141"/>
        <v>4.191658882356174</v>
      </c>
    </row>
    <row r="84" spans="1:103" s="2" customFormat="1" ht="9" customHeight="1">
      <c r="A84" s="6" t="s">
        <v>146</v>
      </c>
      <c r="B84" s="9"/>
      <c r="C84" s="14"/>
      <c r="D84" s="14"/>
      <c r="E84" s="30">
        <f aca="true" t="shared" si="155" ref="E84:K84">SUM(E79:E81)</f>
        <v>1972</v>
      </c>
      <c r="F84" s="36">
        <f t="shared" si="155"/>
        <v>0</v>
      </c>
      <c r="G84" s="47">
        <f t="shared" si="155"/>
        <v>10.1</v>
      </c>
      <c r="H84" s="47">
        <f t="shared" si="155"/>
        <v>17</v>
      </c>
      <c r="I84" s="47">
        <f t="shared" si="155"/>
        <v>0</v>
      </c>
      <c r="J84" s="47">
        <f t="shared" si="155"/>
        <v>6</v>
      </c>
      <c r="K84" s="44">
        <f t="shared" si="155"/>
        <v>33.1</v>
      </c>
      <c r="L84" s="50">
        <f t="shared" si="124"/>
        <v>5.121703853955375</v>
      </c>
      <c r="M84" s="51">
        <f t="shared" si="125"/>
        <v>16.78498985801217</v>
      </c>
      <c r="N84" s="67">
        <f>SUM(N79:N81)</f>
        <v>384328</v>
      </c>
      <c r="O84" s="67">
        <f>SUM(O79:O81)</f>
        <v>335570</v>
      </c>
      <c r="P84" s="67">
        <f>SUM(P79:P81)</f>
        <v>82294</v>
      </c>
      <c r="Q84" s="64">
        <f>SUM(Q79:Q81)</f>
        <v>802192</v>
      </c>
      <c r="R84" s="74">
        <f t="shared" si="126"/>
        <v>0.5026382190564568</v>
      </c>
      <c r="S84" s="64">
        <f t="shared" si="127"/>
        <v>406.79107505070994</v>
      </c>
      <c r="T84" s="15">
        <f aca="true" t="shared" si="156" ref="T84:AA84">SUM(T79:T81)</f>
        <v>286729</v>
      </c>
      <c r="U84" s="15">
        <f t="shared" si="156"/>
        <v>130626</v>
      </c>
      <c r="V84" s="15">
        <f t="shared" si="156"/>
        <v>9347</v>
      </c>
      <c r="W84" s="15">
        <f t="shared" si="156"/>
        <v>831</v>
      </c>
      <c r="X84" s="15">
        <f t="shared" si="156"/>
        <v>11509</v>
      </c>
      <c r="Y84" s="15">
        <f t="shared" si="156"/>
        <v>2000</v>
      </c>
      <c r="Z84" s="16">
        <f t="shared" si="156"/>
        <v>0</v>
      </c>
      <c r="AA84" s="67">
        <f t="shared" si="156"/>
        <v>441042</v>
      </c>
      <c r="AB84" s="74">
        <f t="shared" si="128"/>
        <v>0.2763485118389336</v>
      </c>
      <c r="AC84" s="67">
        <f t="shared" si="129"/>
        <v>223.6521298174442</v>
      </c>
      <c r="AD84" s="78">
        <f aca="true" t="shared" si="157" ref="AD84:AI84">SUM(AD79:AD81)</f>
        <v>5519</v>
      </c>
      <c r="AE84" s="78">
        <f t="shared" si="157"/>
        <v>16730</v>
      </c>
      <c r="AF84" s="78">
        <f t="shared" si="157"/>
        <v>172591</v>
      </c>
      <c r="AG84" s="89">
        <f t="shared" si="157"/>
        <v>67419</v>
      </c>
      <c r="AH84" s="78">
        <f t="shared" si="157"/>
        <v>90470</v>
      </c>
      <c r="AI84" s="78">
        <f t="shared" si="157"/>
        <v>352729</v>
      </c>
      <c r="AJ84" s="74">
        <f t="shared" si="130"/>
        <v>0.22101326910460956</v>
      </c>
      <c r="AK84" s="89">
        <f>SUM(AK79:AK81)</f>
        <v>1595963</v>
      </c>
      <c r="AL84" s="91">
        <f>SUM(AL79:AL81)</f>
        <v>160045</v>
      </c>
      <c r="AM84" s="101">
        <f t="shared" si="131"/>
        <v>0.08184776213483647</v>
      </c>
      <c r="AN84" s="78">
        <f t="shared" si="132"/>
        <v>809.3118661257606</v>
      </c>
      <c r="AO84" s="78">
        <f>SUM(AO79:AO81)</f>
        <v>32895585</v>
      </c>
      <c r="AP84" s="78">
        <f t="shared" si="133"/>
        <v>16681.331135902637</v>
      </c>
      <c r="AQ84" s="101">
        <f t="shared" si="134"/>
        <v>0.04851602426283041</v>
      </c>
      <c r="AR84" s="14">
        <f>SUM(AR79:AR81)</f>
        <v>10672</v>
      </c>
      <c r="AS84" s="14">
        <f>SUM(AS79:AS81)</f>
        <v>374923</v>
      </c>
      <c r="AT84" s="30">
        <f>SUM(AT79:AT81)</f>
        <v>3618</v>
      </c>
      <c r="AU84" s="14">
        <f>SUM(AU79:AU81)</f>
        <v>140875</v>
      </c>
      <c r="AV84" s="85">
        <f t="shared" si="135"/>
        <v>190.1232251521298</v>
      </c>
      <c r="AW84" s="15">
        <f aca="true" t="shared" si="158" ref="AW84:BD84">SUM(AW79:AW81)</f>
        <v>0</v>
      </c>
      <c r="AX84" s="15">
        <f t="shared" si="158"/>
        <v>0</v>
      </c>
      <c r="AY84" s="15">
        <f t="shared" si="158"/>
        <v>0</v>
      </c>
      <c r="AZ84" s="15">
        <f t="shared" si="158"/>
        <v>0</v>
      </c>
      <c r="BA84" s="14">
        <f t="shared" si="158"/>
        <v>17</v>
      </c>
      <c r="BB84" s="16">
        <f t="shared" si="158"/>
        <v>2453</v>
      </c>
      <c r="BC84" s="15">
        <f t="shared" si="158"/>
        <v>17</v>
      </c>
      <c r="BD84" s="15">
        <f t="shared" si="158"/>
        <v>2453</v>
      </c>
      <c r="BE84" s="14">
        <f t="shared" si="136"/>
        <v>1243.9148073022313</v>
      </c>
      <c r="BF84" s="15">
        <f aca="true" t="shared" si="159" ref="BF84:CD84">SUM(BF79:BF81)</f>
        <v>2714</v>
      </c>
      <c r="BG84" s="15">
        <f t="shared" si="159"/>
        <v>88012</v>
      </c>
      <c r="BH84" s="15">
        <f t="shared" si="159"/>
        <v>448</v>
      </c>
      <c r="BI84" s="15">
        <f t="shared" si="159"/>
        <v>2413</v>
      </c>
      <c r="BJ84" s="15">
        <f t="shared" si="159"/>
        <v>6</v>
      </c>
      <c r="BK84" s="16">
        <f t="shared" si="159"/>
        <v>434</v>
      </c>
      <c r="BL84" s="14">
        <f t="shared" si="159"/>
        <v>0</v>
      </c>
      <c r="BM84" s="15">
        <f t="shared" si="159"/>
        <v>0</v>
      </c>
      <c r="BN84" s="15">
        <f t="shared" si="159"/>
        <v>0</v>
      </c>
      <c r="BO84" s="15">
        <f t="shared" si="159"/>
        <v>0</v>
      </c>
      <c r="BP84" s="15">
        <f t="shared" si="159"/>
        <v>67</v>
      </c>
      <c r="BQ84" s="15">
        <f t="shared" si="159"/>
        <v>2252</v>
      </c>
      <c r="BR84" s="15">
        <f t="shared" si="159"/>
        <v>0</v>
      </c>
      <c r="BS84" s="16">
        <f t="shared" si="159"/>
        <v>0</v>
      </c>
      <c r="BT84" s="15">
        <f t="shared" si="159"/>
        <v>13</v>
      </c>
      <c r="BU84" s="15">
        <f t="shared" si="159"/>
        <v>89</v>
      </c>
      <c r="BV84" s="15">
        <f t="shared" si="159"/>
        <v>3</v>
      </c>
      <c r="BW84" s="15">
        <f t="shared" si="159"/>
        <v>3</v>
      </c>
      <c r="BX84" s="15">
        <f t="shared" si="159"/>
        <v>9</v>
      </c>
      <c r="BY84" s="15">
        <f t="shared" si="159"/>
        <v>18</v>
      </c>
      <c r="BZ84" s="15">
        <f t="shared" si="159"/>
        <v>9</v>
      </c>
      <c r="CA84" s="15">
        <f t="shared" si="159"/>
        <v>18</v>
      </c>
      <c r="CB84" s="15">
        <f t="shared" si="159"/>
        <v>0</v>
      </c>
      <c r="CC84" s="15">
        <f t="shared" si="159"/>
        <v>1321</v>
      </c>
      <c r="CD84" s="15">
        <f t="shared" si="159"/>
        <v>127685</v>
      </c>
      <c r="CE84" s="81">
        <f t="shared" si="137"/>
        <v>64.74898580121703</v>
      </c>
      <c r="CF84" s="15">
        <f>SUM(CF79:CF81)</f>
        <v>11625</v>
      </c>
      <c r="CG84" s="81">
        <f t="shared" si="138"/>
        <v>5.895030425963489</v>
      </c>
      <c r="CH84" s="14">
        <f aca="true" t="shared" si="160" ref="CH84:CM84">SUM(CH79:CH81)</f>
        <v>1190</v>
      </c>
      <c r="CI84" s="15">
        <f t="shared" si="160"/>
        <v>0</v>
      </c>
      <c r="CJ84" s="16">
        <f t="shared" si="160"/>
        <v>1190</v>
      </c>
      <c r="CK84" s="15">
        <f t="shared" si="160"/>
        <v>1518</v>
      </c>
      <c r="CL84" s="15">
        <f t="shared" si="160"/>
        <v>0</v>
      </c>
      <c r="CM84" s="15">
        <f t="shared" si="160"/>
        <v>1518</v>
      </c>
      <c r="CN84" s="81">
        <f t="shared" si="139"/>
        <v>0.7697768762677485</v>
      </c>
      <c r="CO84" s="81">
        <f>SUM(CJ84/CM84)</f>
        <v>0.7839262187088274</v>
      </c>
      <c r="CP84" s="106">
        <f t="shared" si="140"/>
        <v>11.888632180757332</v>
      </c>
      <c r="CQ84" s="14">
        <f>SUM(CQ79:CQ81)</f>
        <v>38</v>
      </c>
      <c r="CR84" s="30">
        <f>SUM(CR79:CR81)</f>
        <v>596</v>
      </c>
      <c r="CS84" s="14">
        <f>SUM(CS79:CS81)</f>
        <v>246</v>
      </c>
      <c r="CT84" s="14">
        <f>SUM(CT79:CT81)</f>
        <v>7100</v>
      </c>
      <c r="CU84" s="14">
        <f>SUM(CU79:CU81)</f>
        <v>369200</v>
      </c>
      <c r="CV84" s="85">
        <f t="shared" si="142"/>
        <v>187.2210953346856</v>
      </c>
      <c r="CW84" s="14">
        <f>SUM(CW79:CW81)</f>
        <v>339</v>
      </c>
      <c r="CX84" s="14">
        <f>SUM(CX79:CX81)</f>
        <v>17628</v>
      </c>
      <c r="CY84" s="109">
        <f t="shared" si="141"/>
        <v>8.939148073022313</v>
      </c>
    </row>
    <row r="85" spans="1:103" s="2" customFormat="1" ht="9" customHeight="1">
      <c r="A85" s="6" t="s">
        <v>147</v>
      </c>
      <c r="B85" s="9"/>
      <c r="C85" s="14"/>
      <c r="D85" s="14"/>
      <c r="E85" s="30">
        <f aca="true" t="shared" si="161" ref="E85:K85">SUM(E82:E84)</f>
        <v>23402.333333333332</v>
      </c>
      <c r="F85" s="36">
        <f t="shared" si="161"/>
        <v>5</v>
      </c>
      <c r="G85" s="47">
        <f t="shared" si="161"/>
        <v>63.45</v>
      </c>
      <c r="H85" s="47">
        <f t="shared" si="161"/>
        <v>83.05</v>
      </c>
      <c r="I85" s="47">
        <f t="shared" si="161"/>
        <v>0</v>
      </c>
      <c r="J85" s="47">
        <f t="shared" si="161"/>
        <v>55.580000000000005</v>
      </c>
      <c r="K85" s="44">
        <f t="shared" si="161"/>
        <v>202.07999999999998</v>
      </c>
      <c r="L85" s="50">
        <f t="shared" si="124"/>
        <v>2.7112681071688014</v>
      </c>
      <c r="M85" s="51">
        <f t="shared" si="125"/>
        <v>8.635036392382526</v>
      </c>
      <c r="N85" s="67">
        <f>SUM(N82:N84)</f>
        <v>2148932</v>
      </c>
      <c r="O85" s="67">
        <f>SUM(O82:O84)</f>
        <v>1464491</v>
      </c>
      <c r="P85" s="67">
        <f>SUM(P82:P84)</f>
        <v>495609</v>
      </c>
      <c r="Q85" s="64">
        <f>SUM(Q82:Q84)</f>
        <v>4109032</v>
      </c>
      <c r="R85" s="74">
        <f t="shared" si="126"/>
        <v>0.43433239223429454</v>
      </c>
      <c r="S85" s="64">
        <f t="shared" si="127"/>
        <v>175.58214992806987</v>
      </c>
      <c r="T85" s="15">
        <f aca="true" t="shared" si="162" ref="T85:AA85">SUM(T82:T84)</f>
        <v>1491457</v>
      </c>
      <c r="U85" s="15">
        <f t="shared" si="162"/>
        <v>1999453</v>
      </c>
      <c r="V85" s="15">
        <f t="shared" si="162"/>
        <v>68391</v>
      </c>
      <c r="W85" s="15">
        <f t="shared" si="162"/>
        <v>98714</v>
      </c>
      <c r="X85" s="15">
        <f t="shared" si="162"/>
        <v>265376</v>
      </c>
      <c r="Y85" s="15">
        <f t="shared" si="162"/>
        <v>41954</v>
      </c>
      <c r="Z85" s="16">
        <f t="shared" si="162"/>
        <v>64917</v>
      </c>
      <c r="AA85" s="67">
        <f t="shared" si="162"/>
        <v>4030262</v>
      </c>
      <c r="AB85" s="74">
        <f t="shared" si="128"/>
        <v>0.42600625543704024</v>
      </c>
      <c r="AC85" s="67">
        <f t="shared" si="129"/>
        <v>172.2162462432521</v>
      </c>
      <c r="AD85" s="78">
        <f aca="true" t="shared" si="163" ref="AD85:AI85">SUM(AD82:AD84)</f>
        <v>80195</v>
      </c>
      <c r="AE85" s="78">
        <f t="shared" si="163"/>
        <v>237334</v>
      </c>
      <c r="AF85" s="78">
        <f t="shared" si="163"/>
        <v>298238</v>
      </c>
      <c r="AG85" s="89">
        <f t="shared" si="163"/>
        <v>323431</v>
      </c>
      <c r="AH85" s="78">
        <f t="shared" si="163"/>
        <v>382078</v>
      </c>
      <c r="AI85" s="78">
        <f t="shared" si="163"/>
        <v>1321276</v>
      </c>
      <c r="AJ85" s="74">
        <f t="shared" si="130"/>
        <v>0.1396613523286652</v>
      </c>
      <c r="AK85" s="89">
        <f>SUM(AK82:AK84)</f>
        <v>9460570</v>
      </c>
      <c r="AL85" s="91">
        <f>SUM(AL82:AL84)</f>
        <v>653193</v>
      </c>
      <c r="AM85" s="101">
        <f t="shared" si="131"/>
        <v>0.21134593370166913</v>
      </c>
      <c r="AN85" s="78">
        <f t="shared" si="132"/>
        <v>404.25755266568865</v>
      </c>
      <c r="AO85" s="78">
        <f>SUM(AO82:AO84)</f>
        <v>271958894</v>
      </c>
      <c r="AP85" s="78">
        <f t="shared" si="133"/>
        <v>11621.016166479127</v>
      </c>
      <c r="AQ85" s="101">
        <f t="shared" si="134"/>
        <v>0.03478676450272665</v>
      </c>
      <c r="AR85" s="14">
        <f>SUM(AR82:AR84)</f>
        <v>57551</v>
      </c>
      <c r="AS85" s="14">
        <f>SUM(AS82:AS84)</f>
        <v>2220567</v>
      </c>
      <c r="AT85" s="30">
        <f>SUM(AT82:AT84)</f>
        <v>28080</v>
      </c>
      <c r="AU85" s="14">
        <f>SUM(AU82:AU84)</f>
        <v>579734</v>
      </c>
      <c r="AV85" s="85">
        <f t="shared" si="135"/>
        <v>94.88656401783298</v>
      </c>
      <c r="AW85" s="15">
        <f aca="true" t="shared" si="164" ref="AW85:BD85">SUM(AW82:AW84)</f>
        <v>40012</v>
      </c>
      <c r="AX85" s="15">
        <f t="shared" si="164"/>
        <v>1062900</v>
      </c>
      <c r="AY85" s="15">
        <f t="shared" si="164"/>
        <v>0</v>
      </c>
      <c r="AZ85" s="15">
        <f t="shared" si="164"/>
        <v>64</v>
      </c>
      <c r="BA85" s="14">
        <f t="shared" si="164"/>
        <v>1056</v>
      </c>
      <c r="BB85" s="16">
        <f t="shared" si="164"/>
        <v>12297</v>
      </c>
      <c r="BC85" s="15">
        <f t="shared" si="164"/>
        <v>643</v>
      </c>
      <c r="BD85" s="15">
        <f t="shared" si="164"/>
        <v>15821</v>
      </c>
      <c r="BE85" s="14">
        <f t="shared" si="136"/>
        <v>676.0436993462191</v>
      </c>
      <c r="BF85" s="15">
        <f aca="true" t="shared" si="165" ref="BF85:CD85">SUM(BF82:BF84)</f>
        <v>63274</v>
      </c>
      <c r="BG85" s="15">
        <f t="shared" si="165"/>
        <v>1468200</v>
      </c>
      <c r="BH85" s="15">
        <f t="shared" si="165"/>
        <v>12511</v>
      </c>
      <c r="BI85" s="15">
        <f t="shared" si="165"/>
        <v>213612</v>
      </c>
      <c r="BJ85" s="15">
        <f t="shared" si="165"/>
        <v>66</v>
      </c>
      <c r="BK85" s="16">
        <f t="shared" si="165"/>
        <v>8997</v>
      </c>
      <c r="BL85" s="14">
        <f t="shared" si="165"/>
        <v>643</v>
      </c>
      <c r="BM85" s="15">
        <f t="shared" si="165"/>
        <v>21585</v>
      </c>
      <c r="BN85" s="15">
        <f t="shared" si="165"/>
        <v>250</v>
      </c>
      <c r="BO85" s="15">
        <f t="shared" si="165"/>
        <v>39591</v>
      </c>
      <c r="BP85" s="15">
        <f t="shared" si="165"/>
        <v>670</v>
      </c>
      <c r="BQ85" s="15">
        <f t="shared" si="165"/>
        <v>6639</v>
      </c>
      <c r="BR85" s="15">
        <f t="shared" si="165"/>
        <v>485</v>
      </c>
      <c r="BS85" s="16">
        <f t="shared" si="165"/>
        <v>4151</v>
      </c>
      <c r="BT85" s="15">
        <f t="shared" si="165"/>
        <v>2253</v>
      </c>
      <c r="BU85" s="15">
        <f t="shared" si="165"/>
        <v>9969</v>
      </c>
      <c r="BV85" s="15">
        <f t="shared" si="165"/>
        <v>1577</v>
      </c>
      <c r="BW85" s="15">
        <f t="shared" si="165"/>
        <v>8379</v>
      </c>
      <c r="BX85" s="15">
        <f t="shared" si="165"/>
        <v>744</v>
      </c>
      <c r="BY85" s="15">
        <f t="shared" si="165"/>
        <v>2577</v>
      </c>
      <c r="BZ85" s="15">
        <f t="shared" si="165"/>
        <v>62</v>
      </c>
      <c r="CA85" s="15">
        <f t="shared" si="165"/>
        <v>248</v>
      </c>
      <c r="CB85" s="15">
        <f t="shared" si="165"/>
        <v>0</v>
      </c>
      <c r="CC85" s="15">
        <f t="shared" si="165"/>
        <v>5519</v>
      </c>
      <c r="CD85" s="15">
        <f t="shared" si="165"/>
        <v>513524</v>
      </c>
      <c r="CE85" s="81">
        <f t="shared" si="137"/>
        <v>21.94328200891649</v>
      </c>
      <c r="CF85" s="15">
        <f>SUM(CF82:CF84)</f>
        <v>79048</v>
      </c>
      <c r="CG85" s="81">
        <f t="shared" si="138"/>
        <v>3.3777828421667357</v>
      </c>
      <c r="CH85" s="14">
        <f aca="true" t="shared" si="166" ref="CH85:CM85">SUM(CH82:CH84)</f>
        <v>7988</v>
      </c>
      <c r="CI85" s="15">
        <f t="shared" si="166"/>
        <v>7071</v>
      </c>
      <c r="CJ85" s="16">
        <f t="shared" si="166"/>
        <v>15059</v>
      </c>
      <c r="CK85" s="15">
        <f t="shared" si="166"/>
        <v>6565</v>
      </c>
      <c r="CL85" s="15">
        <f t="shared" si="166"/>
        <v>11615</v>
      </c>
      <c r="CM85" s="15">
        <f t="shared" si="166"/>
        <v>18180</v>
      </c>
      <c r="CN85" s="81">
        <f t="shared" si="139"/>
        <v>0.7768456136852451</v>
      </c>
      <c r="CO85" s="81">
        <f aca="true" t="shared" si="167" ref="CO85:CU85">SUM(CO82:CO84)</f>
        <v>1.620315074094185</v>
      </c>
      <c r="CP85" s="106">
        <f t="shared" si="167"/>
        <v>61.20388311264978</v>
      </c>
      <c r="CQ85" s="14">
        <f t="shared" si="167"/>
        <v>1030</v>
      </c>
      <c r="CR85" s="30">
        <f t="shared" si="167"/>
        <v>17749</v>
      </c>
      <c r="CS85" s="14">
        <f t="shared" si="167"/>
        <v>1408</v>
      </c>
      <c r="CT85" s="14">
        <f t="shared" si="167"/>
        <v>28672</v>
      </c>
      <c r="CU85" s="14">
        <f t="shared" si="167"/>
        <v>1490944</v>
      </c>
      <c r="CV85" s="85">
        <f t="shared" si="142"/>
        <v>63.70920278604698</v>
      </c>
      <c r="CW85" s="14">
        <f>SUM(CW82:CW84)</f>
        <v>2490</v>
      </c>
      <c r="CX85" s="14">
        <f>SUM(CX82:CX84)</f>
        <v>129480</v>
      </c>
      <c r="CY85" s="109">
        <f t="shared" si="141"/>
        <v>5.53278163146125</v>
      </c>
    </row>
  </sheetData>
  <mergeCells count="44">
    <mergeCell ref="CK2:CP2"/>
    <mergeCell ref="CK4:CM4"/>
    <mergeCell ref="CQ2:CR2"/>
    <mergeCell ref="CS2:CY2"/>
    <mergeCell ref="CT3:CV3"/>
    <mergeCell ref="CW3:CY3"/>
    <mergeCell ref="CK3:CM3"/>
    <mergeCell ref="CD2:CJ2"/>
    <mergeCell ref="CD3:CE3"/>
    <mergeCell ref="CF3:CG3"/>
    <mergeCell ref="CH3:CJ3"/>
    <mergeCell ref="BT2:CC2"/>
    <mergeCell ref="BT3:BW3"/>
    <mergeCell ref="BX3:CA3"/>
    <mergeCell ref="CB3:CC3"/>
    <mergeCell ref="BJ4:BK4"/>
    <mergeCell ref="BL3:BM3"/>
    <mergeCell ref="BN3:BO3"/>
    <mergeCell ref="BP3:BS3"/>
    <mergeCell ref="AW3:AZ3"/>
    <mergeCell ref="BA3:BB3"/>
    <mergeCell ref="AU2:BB2"/>
    <mergeCell ref="BC2:BJ2"/>
    <mergeCell ref="BC3:BE3"/>
    <mergeCell ref="BF3:BI3"/>
    <mergeCell ref="BJ3:BK3"/>
    <mergeCell ref="AA3:AC3"/>
    <mergeCell ref="AD2:AG2"/>
    <mergeCell ref="AD3:AG3"/>
    <mergeCell ref="CH4:CJ4"/>
    <mergeCell ref="AH3:AI3"/>
    <mergeCell ref="AR2:AT2"/>
    <mergeCell ref="AH2:AM2"/>
    <mergeCell ref="AN2:AQ2"/>
    <mergeCell ref="AR3:AT3"/>
    <mergeCell ref="BL2:BS2"/>
    <mergeCell ref="C3:E3"/>
    <mergeCell ref="G2:K2"/>
    <mergeCell ref="L3:M3"/>
    <mergeCell ref="T3:Z3"/>
    <mergeCell ref="R3:S3"/>
    <mergeCell ref="N3:Q3"/>
    <mergeCell ref="L2:Q2"/>
    <mergeCell ref="R2:S2"/>
  </mergeCells>
  <printOptions/>
  <pageMargins left="0.5" right="0.25" top="0.25" bottom="0.25" header="0.5" footer="0.5"/>
  <pageSetup horizontalDpi="300" verticalDpi="300" orientation="landscape" r:id="rId1"/>
  <headerFooter alignWithMargins="0">
    <oddHeader>&amp;C&amp;"Arial,Bold"&amp;8COLORADO ACADEMIC LIBRARY STATISTICS 1996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Kolman-Weber_M</dc:creator>
  <cp:keywords/>
  <dc:description/>
  <cp:lastModifiedBy>lietzau_z</cp:lastModifiedBy>
  <cp:lastPrinted>2005-10-24T21:08:44Z</cp:lastPrinted>
  <dcterms:created xsi:type="dcterms:W3CDTF">2005-08-25T19:24:53Z</dcterms:created>
  <dcterms:modified xsi:type="dcterms:W3CDTF">2005-11-15T20:53:56Z</dcterms:modified>
  <cp:category/>
  <cp:version/>
  <cp:contentType/>
  <cp:contentStatus/>
</cp:coreProperties>
</file>