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315" windowHeight="7695" tabRatio="601" activeTab="0"/>
  </bookViews>
  <sheets>
    <sheet name="IPEDS 2004" sheetId="1" r:id="rId1"/>
  </sheets>
  <definedNames>
    <definedName name="_xlnm.Print_Titles" localSheetId="0">'IPEDS 2004'!$A:$A,'IPEDS 2004'!$1:$19</definedName>
  </definedNames>
  <calcPr fullCalcOnLoad="1"/>
</workbook>
</file>

<file path=xl/sharedStrings.xml><?xml version="1.0" encoding="utf-8"?>
<sst xmlns="http://schemas.openxmlformats.org/spreadsheetml/2006/main" count="866" uniqueCount="197">
  <si>
    <t>Outlets</t>
  </si>
  <si>
    <t>Library Staff, Fall 2004</t>
  </si>
  <si>
    <t>Library Staff, Fall 2004 (cont.)</t>
  </si>
  <si>
    <t>Information Resources</t>
  </si>
  <si>
    <t>Print Materials</t>
  </si>
  <si>
    <t>Electronic Books</t>
  </si>
  <si>
    <t>Microform</t>
  </si>
  <si>
    <t>Serial Subscriptions</t>
  </si>
  <si>
    <t>Audiovisual Materials</t>
  </si>
  <si>
    <t>Document Delivery/Interlibrary Loans</t>
  </si>
  <si>
    <t>Circulation</t>
  </si>
  <si>
    <t>Information Services</t>
  </si>
  <si>
    <t>Library Services, Typical Week</t>
  </si>
  <si>
    <t>Electronic Services</t>
  </si>
  <si>
    <t>Consortial Services</t>
  </si>
  <si>
    <t>Total FTE</t>
  </si>
  <si>
    <t>FTE</t>
  </si>
  <si>
    <t>All Other</t>
  </si>
  <si>
    <t>Per 1,000 Students</t>
  </si>
  <si>
    <t>Salaries &amp; Wages</t>
  </si>
  <si>
    <t>Salaries &amp; Wages Totals</t>
  </si>
  <si>
    <t>Books, Serial Backfiles</t>
  </si>
  <si>
    <t>Current Serials</t>
  </si>
  <si>
    <t>Computer</t>
  </si>
  <si>
    <t>Employee</t>
  </si>
  <si>
    <t>Serials</t>
  </si>
  <si>
    <t>Total</t>
  </si>
  <si>
    <t>Volumes</t>
  </si>
  <si>
    <t>Paper/</t>
  </si>
  <si>
    <t>Provided</t>
  </si>
  <si>
    <t>Received</t>
  </si>
  <si>
    <t>Borrowed</t>
  </si>
  <si>
    <t>Net</t>
  </si>
  <si>
    <t>to Groups</t>
  </si>
  <si>
    <t>Electronic</t>
  </si>
  <si>
    <t>Academic Library Survey</t>
  </si>
  <si>
    <t>Student</t>
  </si>
  <si>
    <t>Branch</t>
  </si>
  <si>
    <t>Libra-</t>
  </si>
  <si>
    <t>Prof'l</t>
  </si>
  <si>
    <t>Paid</t>
  </si>
  <si>
    <t>Librarians &amp;</t>
  </si>
  <si>
    <t>Other</t>
  </si>
  <si>
    <t>Sub-</t>
  </si>
  <si>
    <t>As Percent</t>
  </si>
  <si>
    <t>Per FTE</t>
  </si>
  <si>
    <t>Audio-</t>
  </si>
  <si>
    <t>Document</t>
  </si>
  <si>
    <t>Hardware/</t>
  </si>
  <si>
    <t>Bibliographic</t>
  </si>
  <si>
    <t>Operating</t>
  </si>
  <si>
    <t>Fringe</t>
  </si>
  <si>
    <t>Expenditures</t>
  </si>
  <si>
    <t>Units</t>
  </si>
  <si>
    <t>AV</t>
  </si>
  <si>
    <t>Non-</t>
  </si>
  <si>
    <t>per FTE</t>
  </si>
  <si>
    <t>Lending</t>
  </si>
  <si>
    <t>General</t>
  </si>
  <si>
    <t xml:space="preserve">Reserve </t>
  </si>
  <si>
    <t>Number of</t>
  </si>
  <si>
    <t>Hours</t>
  </si>
  <si>
    <t>Gate</t>
  </si>
  <si>
    <t>Reference</t>
  </si>
  <si>
    <t>Documents</t>
  </si>
  <si>
    <t>E-mail or</t>
  </si>
  <si>
    <t>ADA</t>
  </si>
  <si>
    <t xml:space="preserve">Theses and </t>
  </si>
  <si>
    <t>Subsidized</t>
  </si>
  <si>
    <t>Library</t>
  </si>
  <si>
    <t>Full fund</t>
  </si>
  <si>
    <t>Partially</t>
  </si>
  <si>
    <t>INSTITUTION NAME</t>
  </si>
  <si>
    <t>UnitID</t>
  </si>
  <si>
    <t>Enrollment</t>
  </si>
  <si>
    <t>Libraries</t>
  </si>
  <si>
    <t>rians</t>
  </si>
  <si>
    <t>Staff</t>
  </si>
  <si>
    <t>Librarians</t>
  </si>
  <si>
    <t>Professionals</t>
  </si>
  <si>
    <t>Assistants</t>
  </si>
  <si>
    <t>of Total Exp.</t>
  </si>
  <si>
    <t>Visual</t>
  </si>
  <si>
    <t>Delivery</t>
  </si>
  <si>
    <t>Preservation</t>
  </si>
  <si>
    <t>Materials</t>
  </si>
  <si>
    <t>of Total</t>
  </si>
  <si>
    <t>Software</t>
  </si>
  <si>
    <t>Utilities</t>
  </si>
  <si>
    <t>Costs</t>
  </si>
  <si>
    <t>Benefits</t>
  </si>
  <si>
    <t>as % of Total</t>
  </si>
  <si>
    <t>Per FTE Student</t>
  </si>
  <si>
    <t>Added</t>
  </si>
  <si>
    <t>Held</t>
  </si>
  <si>
    <t>Returnable</t>
  </si>
  <si>
    <t>returnable</t>
  </si>
  <si>
    <t>Rate</t>
  </si>
  <si>
    <t>Presentations</t>
  </si>
  <si>
    <t>Attendance</t>
  </si>
  <si>
    <t>Open</t>
  </si>
  <si>
    <t>Count</t>
  </si>
  <si>
    <t>Transactions</t>
  </si>
  <si>
    <t>Digitized</t>
  </si>
  <si>
    <t>Web Reference</t>
  </si>
  <si>
    <t>Technology</t>
  </si>
  <si>
    <t>Dissertations</t>
  </si>
  <si>
    <t>consortia</t>
  </si>
  <si>
    <t>participates</t>
  </si>
  <si>
    <t>by state</t>
  </si>
  <si>
    <t>fund by state</t>
  </si>
  <si>
    <t xml:space="preserve">ADAMS STATE COLLEGE                               </t>
  </si>
  <si>
    <t>N</t>
  </si>
  <si>
    <t>Y</t>
  </si>
  <si>
    <t xml:space="preserve">AIMS COMMUNITY COLLEGE                            </t>
  </si>
  <si>
    <t xml:space="preserve">ARAPAHOE COMMUNITY COLLEGE                        </t>
  </si>
  <si>
    <t/>
  </si>
  <si>
    <t xml:space="preserve">BEL-REA INSTITUTE OF ANIMAL TECHNOLOGY            </t>
  </si>
  <si>
    <t xml:space="preserve">BLAIR COLLEGE                                     </t>
  </si>
  <si>
    <t xml:space="preserve">BOULDER COLLEGE OF MASSAGE THERAPY                </t>
  </si>
  <si>
    <t xml:space="preserve">UNIVERSITY OF COLORADO HEALTH SCIENCES CENTER     </t>
  </si>
  <si>
    <t xml:space="preserve">UNIVERSITY OF COLORADO AT COLORADO SPRINGS        </t>
  </si>
  <si>
    <t xml:space="preserve">UNIVERSITY OF COLORADO AT BOULDER                 </t>
  </si>
  <si>
    <t xml:space="preserve">COLORADO CHRISTIAN UNIVERSITY                     </t>
  </si>
  <si>
    <t xml:space="preserve">COLORADO COLLEGE                                  </t>
  </si>
  <si>
    <t xml:space="preserve">ART INSTITUTE OF COLORADO                         </t>
  </si>
  <si>
    <t xml:space="preserve">COLORADO MOUNTAIN COLLEGE                         </t>
  </si>
  <si>
    <t xml:space="preserve">COLORADO NORTHWESTERN COMMUNITY COLLEGE           </t>
  </si>
  <si>
    <t xml:space="preserve">COLORADO SCHOOL OF MINES                          </t>
  </si>
  <si>
    <t xml:space="preserve">COLORADO SCHOOL OF TRADES                         </t>
  </si>
  <si>
    <t xml:space="preserve">COLORADO STATE UNIVERSITY                         </t>
  </si>
  <si>
    <t xml:space="preserve">COLORADO TECHNICAL UNIVERSITY                     </t>
  </si>
  <si>
    <t xml:space="preserve">COMMUNITY COLLEGE OF AURORA                       </t>
  </si>
  <si>
    <t xml:space="preserve">COLLEGE AMERICA-DENVER                            </t>
  </si>
  <si>
    <t xml:space="preserve">DENVER ACADEMY OF COURT REPORTING-MAIN CAMPUS     </t>
  </si>
  <si>
    <t xml:space="preserve">DENVER AUTOMOTIVE AND DIESEL COLLEGE              </t>
  </si>
  <si>
    <t xml:space="preserve">DENVER SEMINARY                                   </t>
  </si>
  <si>
    <t xml:space="preserve">WESTWOOD COLLEGE OF TECHNOLOGY                    </t>
  </si>
  <si>
    <t xml:space="preserve">UNIVERSITY OF DENVER                              </t>
  </si>
  <si>
    <t xml:space="preserve">FORT LEWIS COLLEGE                                </t>
  </si>
  <si>
    <t xml:space="preserve">FRONT RANGE COMMUNITY COLLEGE                     </t>
  </si>
  <si>
    <t xml:space="preserve">ILIFF SCHOOL OF THEOLOGY                          </t>
  </si>
  <si>
    <t xml:space="preserve">LAMAR COMMUNITY COLLEGE                           </t>
  </si>
  <si>
    <t xml:space="preserve">MESA STATE COLLEGE                                </t>
  </si>
  <si>
    <t xml:space="preserve">MORGAN COMMUNITY COLLEGE                          </t>
  </si>
  <si>
    <t xml:space="preserve">NAROPA UNIVERSITY                                 </t>
  </si>
  <si>
    <t xml:space="preserve">NAZARENE BIBLE COLLEGE                            </t>
  </si>
  <si>
    <t xml:space="preserve">NORTHEASTERN JUNIOR COLLEGE                       </t>
  </si>
  <si>
    <t xml:space="preserve">UNIVERSITY OF NORTHERN COLORADO                   </t>
  </si>
  <si>
    <t xml:space="preserve">OTERO JUNIOR COLLEGE                              </t>
  </si>
  <si>
    <t xml:space="preserve">PARKS COLLEGE                                     </t>
  </si>
  <si>
    <t xml:space="preserve">PIKES PEAK COMMUNITY COLLEGE                      </t>
  </si>
  <si>
    <t xml:space="preserve">INTELLITEC MEDICAL INSTITUTE                      </t>
  </si>
  <si>
    <t xml:space="preserve">PUEBLO COMMUNITY COLLEGE                          </t>
  </si>
  <si>
    <t xml:space="preserve">RED ROCKS COMMUNITY COLLEGE                       </t>
  </si>
  <si>
    <t xml:space="preserve">REGIS UNIVERSITY                                  </t>
  </si>
  <si>
    <t xml:space="preserve">ROCKY MOUNTAIN COLLEGE OF ART AND DESIGN          </t>
  </si>
  <si>
    <t xml:space="preserve">COLORADO STATE UNIVERSITY-PUEBLO                  </t>
  </si>
  <si>
    <t xml:space="preserve">INTELLITEC COLLEGE-GRAND JUNCTION                 </t>
  </si>
  <si>
    <t xml:space="preserve">TRINIDAD STATE JUNIOR COLLEGE                     </t>
  </si>
  <si>
    <t xml:space="preserve">UNITED STATES AIR FORCE ACADEMY                   </t>
  </si>
  <si>
    <t xml:space="preserve">WESTERN STATE COLLEGE OF COLORADO                 </t>
  </si>
  <si>
    <t xml:space="preserve">ITT TECHNICAL INSTITUTE                           </t>
  </si>
  <si>
    <t xml:space="preserve">PLATT COLLEGE                                     </t>
  </si>
  <si>
    <t xml:space="preserve">HERITAGE COLLEGE                                  </t>
  </si>
  <si>
    <t xml:space="preserve">REMINGTON COLLEGE                                 </t>
  </si>
  <si>
    <t xml:space="preserve">PARKS COLLEGE-AURORA                              </t>
  </si>
  <si>
    <t xml:space="preserve">TEIKYO LORETTO HEIGHTS UNIVERSITY                 </t>
  </si>
  <si>
    <t xml:space="preserve">INSTITUTE OF BUSINESS AND MEDICAL CAREERS         </t>
  </si>
  <si>
    <t xml:space="preserve">COLORADO SCHOOL OF TRADITIONAL CHINESE MEDICINE   </t>
  </si>
  <si>
    <t xml:space="preserve">COLORADO SCHOOL OF HEALING ARTS                   </t>
  </si>
  <si>
    <t xml:space="preserve">REMINGTON COLLEGE-COLORADO SPRINGS CAMPUS         </t>
  </si>
  <si>
    <t xml:space="preserve">CAMBRIDGE COLLEGE                                 </t>
  </si>
  <si>
    <t xml:space="preserve">JOHNSON &amp; WALES UNIVERSITY-DENVER                 </t>
  </si>
  <si>
    <t xml:space="preserve">COLORADO SCHOOL OF PROFESSIONAL PSYCHOLOGY        </t>
  </si>
  <si>
    <t>Public Colleges</t>
  </si>
  <si>
    <t>TOTAL</t>
  </si>
  <si>
    <t>AVERAGE</t>
  </si>
  <si>
    <t>Public Universities</t>
  </si>
  <si>
    <t>Community Colleges</t>
  </si>
  <si>
    <t>Private For-Profit</t>
  </si>
  <si>
    <t>Private Non-Profit</t>
  </si>
  <si>
    <t>Private Seminaries</t>
  </si>
  <si>
    <t>Information Resources (cont.)</t>
  </si>
  <si>
    <t>Information Resources Totals</t>
  </si>
  <si>
    <t>Information Resources Totals (cont.)</t>
  </si>
  <si>
    <t xml:space="preserve">METROPOLITAN STATE COLLEGE OF DENVER (included in UCD)          </t>
  </si>
  <si>
    <t xml:space="preserve">UNIVERSITY OF COLORADO AT DENVER (Auraria Library)               </t>
  </si>
  <si>
    <t xml:space="preserve">UNIVERSITY OF COLORADO AT DENVER (see Auraria Library)               </t>
  </si>
  <si>
    <t xml:space="preserve">COMMUNITY COLLEGE OF DENVER ( (included in UCD)                    </t>
  </si>
  <si>
    <t>Non-respondents are highlighted in yellow</t>
  </si>
  <si>
    <t>Notes:</t>
  </si>
  <si>
    <t>Some institutions did not answer all questions</t>
  </si>
  <si>
    <t xml:space="preserve">UNIVERSITY OF COLORADO AT DENVER (Auraria Library) consists of the following three schools (enrollments in parentheses):  </t>
  </si>
  <si>
    <t>University Of Colorado at Denver (7,909)</t>
  </si>
  <si>
    <t>Metropolitan State College of Denver (14,178)</t>
  </si>
  <si>
    <t>Community College of Denver (5,245)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</si>
</sst>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&quot;$&quot;#,##0.00"/>
  </numFmts>
  <fonts count="8">
    <font>
      <sz val="10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7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4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9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164" fontId="2" fillId="0" borderId="9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9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7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5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6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2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1" xfId="21" applyFont="1" applyFill="1" applyBorder="1" applyAlignment="1">
      <alignment horizontal="center"/>
      <protection/>
    </xf>
    <xf numFmtId="3" fontId="2" fillId="0" borderId="0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9" fontId="2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9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1" fillId="0" borderId="1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4" fontId="1" fillId="0" borderId="2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9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4" fontId="1" fillId="2" borderId="0" xfId="0" applyNumberFormat="1" applyFont="1" applyFill="1" applyAlignment="1">
      <alignment/>
    </xf>
    <xf numFmtId="4" fontId="1" fillId="2" borderId="1" xfId="0" applyNumberFormat="1" applyFont="1" applyFill="1" applyBorder="1" applyAlignment="1">
      <alignment/>
    </xf>
    <xf numFmtId="164" fontId="1" fillId="2" borderId="0" xfId="0" applyNumberFormat="1" applyFont="1" applyFill="1" applyAlignment="1">
      <alignment/>
    </xf>
    <xf numFmtId="164" fontId="1" fillId="2" borderId="1" xfId="0" applyNumberFormat="1" applyFont="1" applyFill="1" applyBorder="1" applyAlignment="1">
      <alignment/>
    </xf>
    <xf numFmtId="9" fontId="1" fillId="2" borderId="1" xfId="0" applyNumberFormat="1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9" fontId="1" fillId="2" borderId="0" xfId="0" applyNumberFormat="1" applyFont="1" applyFill="1" applyAlignment="1">
      <alignment/>
    </xf>
    <xf numFmtId="3" fontId="1" fillId="2" borderId="1" xfId="0" applyNumberFormat="1" applyFont="1" applyFill="1" applyBorder="1" applyAlignment="1">
      <alignment/>
    </xf>
    <xf numFmtId="165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00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2.140625" style="1" bestFit="1" customWidth="1"/>
    <col min="2" max="2" width="7.00390625" style="2" customWidth="1"/>
    <col min="3" max="3" width="10.28125" style="80" customWidth="1"/>
    <col min="4" max="4" width="8.57421875" style="3" customWidth="1"/>
    <col min="5" max="5" width="6.57421875" style="4" customWidth="1"/>
    <col min="6" max="6" width="6.140625" style="5" customWidth="1"/>
    <col min="7" max="7" width="8.00390625" style="5" customWidth="1"/>
    <col min="8" max="8" width="7.57421875" style="5" customWidth="1"/>
    <col min="9" max="9" width="7.00390625" style="6" customWidth="1"/>
    <col min="10" max="10" width="9.8515625" style="5" bestFit="1" customWidth="1"/>
    <col min="11" max="11" width="9.421875" style="6" bestFit="1" customWidth="1"/>
    <col min="12" max="12" width="12.00390625" style="7" bestFit="1" customWidth="1"/>
    <col min="13" max="13" width="11.140625" style="7" bestFit="1" customWidth="1"/>
    <col min="14" max="14" width="10.00390625" style="8" bestFit="1" customWidth="1"/>
    <col min="15" max="15" width="10.8515625" style="7" bestFit="1" customWidth="1"/>
    <col min="16" max="16" width="11.140625" style="9" bestFit="1" customWidth="1"/>
    <col min="17" max="17" width="7.7109375" style="8" bestFit="1" customWidth="1"/>
    <col min="18" max="18" width="12.7109375" style="7" customWidth="1"/>
    <col min="19" max="19" width="13.7109375" style="8" customWidth="1"/>
    <col min="20" max="20" width="9.7109375" style="7" bestFit="1" customWidth="1"/>
    <col min="21" max="21" width="9.140625" style="7" customWidth="1"/>
    <col min="22" max="22" width="8.421875" style="7" customWidth="1"/>
    <col min="23" max="23" width="9.28125" style="7" bestFit="1" customWidth="1"/>
    <col min="24" max="24" width="11.140625" style="7" bestFit="1" customWidth="1"/>
    <col min="25" max="25" width="8.28125" style="8" bestFit="1" customWidth="1"/>
    <col min="26" max="26" width="8.28125" style="44" customWidth="1"/>
    <col min="27" max="27" width="10.00390625" style="9" bestFit="1" customWidth="1"/>
    <col min="28" max="28" width="8.421875" style="8" customWidth="1"/>
    <col min="29" max="29" width="9.28125" style="7" bestFit="1" customWidth="1"/>
    <col min="30" max="30" width="11.57421875" style="7" bestFit="1" customWidth="1"/>
    <col min="31" max="31" width="10.7109375" style="8" customWidth="1"/>
    <col min="32" max="32" width="13.140625" style="7" customWidth="1"/>
    <col min="33" max="33" width="10.8515625" style="7" customWidth="1"/>
    <col min="34" max="34" width="11.57421875" style="9" bestFit="1" customWidth="1"/>
    <col min="35" max="35" width="15.57421875" style="8" bestFit="1" customWidth="1"/>
    <col min="36" max="36" width="8.57421875" style="44" customWidth="1"/>
    <col min="37" max="37" width="8.28125" style="44" customWidth="1"/>
    <col min="38" max="38" width="8.140625" style="6" customWidth="1"/>
    <col min="39" max="39" width="7.28125" style="44" customWidth="1"/>
    <col min="40" max="40" width="7.7109375" style="63" customWidth="1"/>
    <col min="41" max="41" width="7.28125" style="44" customWidth="1"/>
    <col min="42" max="42" width="8.140625" style="63" customWidth="1"/>
    <col min="43" max="43" width="9.00390625" style="44" bestFit="1" customWidth="1"/>
    <col min="44" max="44" width="9.00390625" style="63" bestFit="1" customWidth="1"/>
    <col min="45" max="45" width="8.00390625" style="44" customWidth="1"/>
    <col min="46" max="46" width="9.28125" style="63" customWidth="1"/>
    <col min="47" max="47" width="9.7109375" style="44" bestFit="1" customWidth="1"/>
    <col min="48" max="48" width="9.140625" style="44" customWidth="1"/>
    <col min="49" max="49" width="8.140625" style="44" bestFit="1" customWidth="1"/>
    <col min="50" max="50" width="9.7109375" style="44" bestFit="1" customWidth="1"/>
    <col min="51" max="51" width="9.140625" style="44" customWidth="1"/>
    <col min="52" max="52" width="8.421875" style="44" bestFit="1" customWidth="1"/>
    <col min="53" max="53" width="9.7109375" style="10" bestFit="1" customWidth="1"/>
    <col min="54" max="54" width="7.421875" style="10" bestFit="1" customWidth="1"/>
    <col min="55" max="55" width="9.28125" style="63" bestFit="1" customWidth="1"/>
    <col min="56" max="56" width="9.7109375" style="44" bestFit="1" customWidth="1"/>
    <col min="57" max="57" width="9.7109375" style="89" bestFit="1" customWidth="1"/>
    <col min="58" max="58" width="13.421875" style="63" bestFit="1" customWidth="1"/>
    <col min="59" max="59" width="12.00390625" style="44" bestFit="1" customWidth="1"/>
    <col min="60" max="60" width="10.140625" style="63" bestFit="1" customWidth="1"/>
    <col min="61" max="61" width="10.140625" style="63" customWidth="1"/>
    <col min="62" max="62" width="7.28125" style="44" bestFit="1" customWidth="1"/>
    <col min="63" max="63" width="8.28125" style="44" bestFit="1" customWidth="1"/>
    <col min="64" max="64" width="8.28125" style="44" customWidth="1"/>
    <col min="65" max="65" width="18.421875" style="63" customWidth="1"/>
    <col min="66" max="66" width="18.421875" style="89" customWidth="1"/>
    <col min="67" max="67" width="9.57421875" style="73" bestFit="1" customWidth="1"/>
    <col min="68" max="68" width="12.140625" style="73" bestFit="1" customWidth="1"/>
    <col min="69" max="69" width="9.7109375" style="73" bestFit="1" customWidth="1"/>
    <col min="70" max="70" width="11.140625" style="73" bestFit="1" customWidth="1"/>
    <col min="71" max="71" width="9.00390625" style="73" bestFit="1" customWidth="1"/>
    <col min="72" max="72" width="9.8515625" style="73" bestFit="1" customWidth="1"/>
    <col min="73" max="73" width="7.57421875" style="73" bestFit="1" customWidth="1"/>
    <col min="74" max="74" width="10.57421875" style="73" bestFit="1" customWidth="1"/>
    <col min="75" max="75" width="8.28125" style="73" bestFit="1" customWidth="1"/>
    <col min="76" max="16384" width="9.140625" style="10" customWidth="1"/>
  </cols>
  <sheetData>
    <row r="1" spans="1:61" ht="34.5" customHeight="1">
      <c r="A1" s="75"/>
      <c r="B1" s="75"/>
      <c r="C1" s="76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L1" s="86"/>
      <c r="BC1" s="71"/>
      <c r="BE1" s="92"/>
      <c r="BF1" s="75"/>
      <c r="BI1" s="75"/>
    </row>
    <row r="2" spans="1:75" s="15" customFormat="1" ht="9">
      <c r="A2" s="39"/>
      <c r="B2" s="17"/>
      <c r="C2" s="77"/>
      <c r="D2" s="26" t="s">
        <v>0</v>
      </c>
      <c r="E2" s="150" t="s">
        <v>1</v>
      </c>
      <c r="F2" s="151"/>
      <c r="G2" s="151"/>
      <c r="H2" s="151"/>
      <c r="I2" s="151"/>
      <c r="J2" s="151"/>
      <c r="K2" s="152"/>
      <c r="L2" s="153" t="s">
        <v>2</v>
      </c>
      <c r="M2" s="154"/>
      <c r="N2" s="154"/>
      <c r="O2" s="154"/>
      <c r="P2" s="154"/>
      <c r="Q2" s="155"/>
      <c r="R2" s="156" t="s">
        <v>3</v>
      </c>
      <c r="S2" s="157"/>
      <c r="T2" s="156" t="s">
        <v>183</v>
      </c>
      <c r="U2" s="161"/>
      <c r="V2" s="161"/>
      <c r="W2" s="161"/>
      <c r="X2" s="161"/>
      <c r="Y2" s="157"/>
      <c r="Z2" s="153" t="s">
        <v>184</v>
      </c>
      <c r="AA2" s="154"/>
      <c r="AB2" s="155"/>
      <c r="AC2" s="156" t="s">
        <v>185</v>
      </c>
      <c r="AD2" s="161"/>
      <c r="AE2" s="157"/>
      <c r="AF2" s="48"/>
      <c r="AG2" s="49"/>
      <c r="AH2" s="50"/>
      <c r="AI2" s="23"/>
      <c r="AJ2" s="141" t="s">
        <v>4</v>
      </c>
      <c r="AK2" s="142"/>
      <c r="AL2" s="143"/>
      <c r="AM2" s="144" t="s">
        <v>5</v>
      </c>
      <c r="AN2" s="146"/>
      <c r="AO2" s="144" t="s">
        <v>6</v>
      </c>
      <c r="AP2" s="146"/>
      <c r="AQ2" s="144" t="s">
        <v>7</v>
      </c>
      <c r="AR2" s="146"/>
      <c r="AS2" s="144" t="s">
        <v>8</v>
      </c>
      <c r="AT2" s="146"/>
      <c r="AU2" s="141" t="s">
        <v>9</v>
      </c>
      <c r="AV2" s="142"/>
      <c r="AW2" s="142"/>
      <c r="AX2" s="142"/>
      <c r="AY2" s="142"/>
      <c r="AZ2" s="142"/>
      <c r="BA2" s="142"/>
      <c r="BB2" s="142"/>
      <c r="BC2" s="143"/>
      <c r="BD2" s="144" t="s">
        <v>10</v>
      </c>
      <c r="BE2" s="145"/>
      <c r="BF2" s="146"/>
      <c r="BG2" s="144" t="s">
        <v>11</v>
      </c>
      <c r="BH2" s="145"/>
      <c r="BI2" s="146"/>
      <c r="BJ2" s="144" t="s">
        <v>12</v>
      </c>
      <c r="BK2" s="145"/>
      <c r="BL2" s="145"/>
      <c r="BM2" s="146"/>
      <c r="BN2" s="82"/>
      <c r="BO2" s="141" t="s">
        <v>13</v>
      </c>
      <c r="BP2" s="142"/>
      <c r="BQ2" s="142"/>
      <c r="BR2" s="143"/>
      <c r="BS2" s="141" t="s">
        <v>14</v>
      </c>
      <c r="BT2" s="142"/>
      <c r="BU2" s="142"/>
      <c r="BV2" s="142"/>
      <c r="BW2" s="143"/>
    </row>
    <row r="3" spans="1:75" s="15" customFormat="1" ht="9">
      <c r="A3" s="16">
        <v>2004</v>
      </c>
      <c r="B3" s="17"/>
      <c r="C3" s="78" t="s">
        <v>15</v>
      </c>
      <c r="D3" s="11"/>
      <c r="E3" s="18" t="s">
        <v>16</v>
      </c>
      <c r="F3" s="19" t="s">
        <v>16</v>
      </c>
      <c r="G3" s="19" t="s">
        <v>17</v>
      </c>
      <c r="H3" s="19" t="s">
        <v>16</v>
      </c>
      <c r="I3" s="20" t="s">
        <v>16</v>
      </c>
      <c r="J3" s="150" t="s">
        <v>18</v>
      </c>
      <c r="K3" s="152"/>
      <c r="L3" s="158" t="s">
        <v>19</v>
      </c>
      <c r="M3" s="159"/>
      <c r="N3" s="160"/>
      <c r="O3" s="141" t="s">
        <v>20</v>
      </c>
      <c r="P3" s="142"/>
      <c r="Q3" s="143"/>
      <c r="R3" s="158" t="s">
        <v>21</v>
      </c>
      <c r="S3" s="160"/>
      <c r="T3" s="158" t="s">
        <v>22</v>
      </c>
      <c r="U3" s="160"/>
      <c r="V3" s="40"/>
      <c r="W3" s="40"/>
      <c r="X3" s="40"/>
      <c r="Y3" s="43"/>
      <c r="Z3" s="45"/>
      <c r="AA3" s="41"/>
      <c r="AB3" s="43"/>
      <c r="AC3" s="22" t="s">
        <v>23</v>
      </c>
      <c r="AD3" s="22"/>
      <c r="AE3" s="23" t="s">
        <v>17</v>
      </c>
      <c r="AF3" s="48"/>
      <c r="AG3" s="49" t="s">
        <v>24</v>
      </c>
      <c r="AH3" s="50" t="s">
        <v>25</v>
      </c>
      <c r="AI3" s="23" t="s">
        <v>26</v>
      </c>
      <c r="AJ3" s="46"/>
      <c r="AK3" s="46"/>
      <c r="AL3" s="20" t="s">
        <v>27</v>
      </c>
      <c r="AM3" s="46"/>
      <c r="AN3" s="61"/>
      <c r="AO3" s="46"/>
      <c r="AP3" s="61"/>
      <c r="AQ3" s="46" t="s">
        <v>28</v>
      </c>
      <c r="AR3" s="61" t="s">
        <v>28</v>
      </c>
      <c r="AS3" s="46"/>
      <c r="AT3" s="61"/>
      <c r="AU3" s="144" t="s">
        <v>29</v>
      </c>
      <c r="AV3" s="145"/>
      <c r="AW3" s="146"/>
      <c r="AX3" s="144" t="s">
        <v>30</v>
      </c>
      <c r="AY3" s="145"/>
      <c r="AZ3" s="146"/>
      <c r="BA3" s="60" t="s">
        <v>31</v>
      </c>
      <c r="BB3" s="60" t="s">
        <v>32</v>
      </c>
      <c r="BC3" s="61"/>
      <c r="BD3" s="46"/>
      <c r="BE3" s="88"/>
      <c r="BF3" s="93" t="s">
        <v>58</v>
      </c>
      <c r="BG3" s="147" t="s">
        <v>33</v>
      </c>
      <c r="BH3" s="148"/>
      <c r="BI3" s="149"/>
      <c r="BJ3" s="45"/>
      <c r="BK3" s="45"/>
      <c r="BL3" s="45"/>
      <c r="BM3" s="72"/>
      <c r="BN3" s="95"/>
      <c r="BO3" s="60"/>
      <c r="BP3" s="60"/>
      <c r="BQ3" s="60"/>
      <c r="BR3" s="60" t="s">
        <v>34</v>
      </c>
      <c r="BS3" s="60"/>
      <c r="BT3" s="60"/>
      <c r="BU3" s="60"/>
      <c r="BV3" s="60"/>
      <c r="BW3" s="60"/>
    </row>
    <row r="4" spans="1:75" s="15" customFormat="1" ht="9">
      <c r="A4" s="16" t="s">
        <v>35</v>
      </c>
      <c r="B4" s="17"/>
      <c r="C4" s="78" t="s">
        <v>36</v>
      </c>
      <c r="D4" s="17" t="s">
        <v>37</v>
      </c>
      <c r="E4" s="18" t="s">
        <v>38</v>
      </c>
      <c r="F4" s="19" t="s">
        <v>39</v>
      </c>
      <c r="G4" s="19" t="s">
        <v>40</v>
      </c>
      <c r="H4" s="19" t="s">
        <v>36</v>
      </c>
      <c r="I4" s="20" t="s">
        <v>26</v>
      </c>
      <c r="J4" s="19" t="s">
        <v>16</v>
      </c>
      <c r="K4" s="20" t="s">
        <v>15</v>
      </c>
      <c r="L4" s="22" t="s">
        <v>41</v>
      </c>
      <c r="M4" s="22" t="s">
        <v>42</v>
      </c>
      <c r="N4" s="23" t="s">
        <v>36</v>
      </c>
      <c r="O4" s="22" t="s">
        <v>43</v>
      </c>
      <c r="P4" s="24" t="s">
        <v>44</v>
      </c>
      <c r="Q4" s="25" t="s">
        <v>45</v>
      </c>
      <c r="R4" s="22"/>
      <c r="S4" s="23"/>
      <c r="T4" s="22"/>
      <c r="U4" s="22"/>
      <c r="V4" s="22" t="s">
        <v>46</v>
      </c>
      <c r="W4" s="22" t="s">
        <v>47</v>
      </c>
      <c r="X4" s="22"/>
      <c r="Y4" s="23" t="s">
        <v>42</v>
      </c>
      <c r="Z4" s="46" t="s">
        <v>43</v>
      </c>
      <c r="AA4" s="42" t="s">
        <v>44</v>
      </c>
      <c r="AB4" s="23" t="s">
        <v>45</v>
      </c>
      <c r="AC4" s="22" t="s">
        <v>48</v>
      </c>
      <c r="AD4" s="22" t="s">
        <v>49</v>
      </c>
      <c r="AE4" s="23" t="s">
        <v>50</v>
      </c>
      <c r="AF4" s="48" t="s">
        <v>26</v>
      </c>
      <c r="AG4" s="49" t="s">
        <v>51</v>
      </c>
      <c r="AH4" s="50" t="s">
        <v>52</v>
      </c>
      <c r="AI4" s="23" t="s">
        <v>52</v>
      </c>
      <c r="AJ4" s="46" t="s">
        <v>27</v>
      </c>
      <c r="AK4" s="46" t="s">
        <v>27</v>
      </c>
      <c r="AL4" s="20" t="s">
        <v>45</v>
      </c>
      <c r="AM4" s="46" t="s">
        <v>53</v>
      </c>
      <c r="AN4" s="61" t="s">
        <v>53</v>
      </c>
      <c r="AO4" s="46" t="s">
        <v>53</v>
      </c>
      <c r="AP4" s="61" t="s">
        <v>53</v>
      </c>
      <c r="AQ4" s="46" t="s">
        <v>6</v>
      </c>
      <c r="AR4" s="61" t="s">
        <v>6</v>
      </c>
      <c r="AS4" s="46" t="s">
        <v>54</v>
      </c>
      <c r="AT4" s="61" t="s">
        <v>54</v>
      </c>
      <c r="AU4" s="46"/>
      <c r="AV4" s="46" t="s">
        <v>55</v>
      </c>
      <c r="AW4" s="65" t="s">
        <v>26</v>
      </c>
      <c r="AX4" s="46"/>
      <c r="AY4" s="46" t="s">
        <v>55</v>
      </c>
      <c r="AZ4" s="70" t="s">
        <v>26</v>
      </c>
      <c r="BA4" s="60" t="s">
        <v>56</v>
      </c>
      <c r="BB4" s="60" t="s">
        <v>57</v>
      </c>
      <c r="BC4" s="61" t="s">
        <v>47</v>
      </c>
      <c r="BD4" s="46" t="s">
        <v>58</v>
      </c>
      <c r="BE4" s="88" t="s">
        <v>59</v>
      </c>
      <c r="BF4" s="94" t="s">
        <v>10</v>
      </c>
      <c r="BG4" s="46" t="s">
        <v>60</v>
      </c>
      <c r="BH4" s="61" t="s">
        <v>26</v>
      </c>
      <c r="BI4" s="94" t="s">
        <v>45</v>
      </c>
      <c r="BJ4" s="46" t="s">
        <v>61</v>
      </c>
      <c r="BK4" s="46" t="s">
        <v>62</v>
      </c>
      <c r="BL4" s="91" t="s">
        <v>45</v>
      </c>
      <c r="BM4" s="61" t="s">
        <v>63</v>
      </c>
      <c r="BN4" s="83" t="s">
        <v>45</v>
      </c>
      <c r="BO4" s="60" t="s">
        <v>64</v>
      </c>
      <c r="BP4" s="60" t="s">
        <v>65</v>
      </c>
      <c r="BQ4" s="60" t="s">
        <v>66</v>
      </c>
      <c r="BR4" s="60" t="s">
        <v>67</v>
      </c>
      <c r="BS4" s="60" t="s">
        <v>68</v>
      </c>
      <c r="BT4" s="60" t="s">
        <v>69</v>
      </c>
      <c r="BU4" s="60" t="s">
        <v>70</v>
      </c>
      <c r="BV4" s="60" t="s">
        <v>71</v>
      </c>
      <c r="BW4" s="60" t="s">
        <v>42</v>
      </c>
    </row>
    <row r="5" spans="1:75" s="15" customFormat="1" ht="9">
      <c r="A5" s="16" t="s">
        <v>72</v>
      </c>
      <c r="B5" s="17" t="s">
        <v>73</v>
      </c>
      <c r="C5" s="78" t="s">
        <v>74</v>
      </c>
      <c r="D5" s="17" t="s">
        <v>75</v>
      </c>
      <c r="E5" s="18" t="s">
        <v>76</v>
      </c>
      <c r="F5" s="19" t="s">
        <v>77</v>
      </c>
      <c r="G5" s="19" t="s">
        <v>77</v>
      </c>
      <c r="H5" s="19" t="s">
        <v>77</v>
      </c>
      <c r="I5" s="20" t="s">
        <v>77</v>
      </c>
      <c r="J5" s="19" t="s">
        <v>78</v>
      </c>
      <c r="K5" s="20" t="s">
        <v>77</v>
      </c>
      <c r="L5" s="22" t="s">
        <v>79</v>
      </c>
      <c r="M5" s="22" t="s">
        <v>77</v>
      </c>
      <c r="N5" s="23" t="s">
        <v>80</v>
      </c>
      <c r="O5" s="22" t="s">
        <v>26</v>
      </c>
      <c r="P5" s="27" t="s">
        <v>81</v>
      </c>
      <c r="Q5" s="28" t="s">
        <v>36</v>
      </c>
      <c r="R5" s="22" t="s">
        <v>26</v>
      </c>
      <c r="S5" s="23" t="s">
        <v>34</v>
      </c>
      <c r="T5" s="22" t="s">
        <v>26</v>
      </c>
      <c r="U5" s="22" t="s">
        <v>34</v>
      </c>
      <c r="V5" s="22" t="s">
        <v>82</v>
      </c>
      <c r="W5" s="22" t="s">
        <v>83</v>
      </c>
      <c r="X5" s="22" t="s">
        <v>84</v>
      </c>
      <c r="Y5" s="23" t="s">
        <v>85</v>
      </c>
      <c r="Z5" s="46" t="s">
        <v>26</v>
      </c>
      <c r="AA5" s="42" t="s">
        <v>86</v>
      </c>
      <c r="AB5" s="23" t="s">
        <v>36</v>
      </c>
      <c r="AC5" s="22" t="s">
        <v>87</v>
      </c>
      <c r="AD5" s="22" t="s">
        <v>88</v>
      </c>
      <c r="AE5" s="23" t="s">
        <v>89</v>
      </c>
      <c r="AF5" s="48" t="s">
        <v>52</v>
      </c>
      <c r="AG5" s="49" t="s">
        <v>90</v>
      </c>
      <c r="AH5" s="50" t="s">
        <v>91</v>
      </c>
      <c r="AI5" s="23" t="s">
        <v>92</v>
      </c>
      <c r="AJ5" s="46" t="s">
        <v>93</v>
      </c>
      <c r="AK5" s="46" t="s">
        <v>94</v>
      </c>
      <c r="AL5" s="20" t="s">
        <v>36</v>
      </c>
      <c r="AM5" s="46" t="s">
        <v>93</v>
      </c>
      <c r="AN5" s="61" t="s">
        <v>94</v>
      </c>
      <c r="AO5" s="46" t="s">
        <v>93</v>
      </c>
      <c r="AP5" s="61" t="s">
        <v>94</v>
      </c>
      <c r="AQ5" s="46" t="s">
        <v>93</v>
      </c>
      <c r="AR5" s="61" t="s">
        <v>94</v>
      </c>
      <c r="AS5" s="46" t="s">
        <v>93</v>
      </c>
      <c r="AT5" s="61" t="s">
        <v>94</v>
      </c>
      <c r="AU5" s="46" t="s">
        <v>95</v>
      </c>
      <c r="AV5" s="46" t="s">
        <v>96</v>
      </c>
      <c r="AW5" s="66" t="s">
        <v>29</v>
      </c>
      <c r="AX5" s="46" t="s">
        <v>95</v>
      </c>
      <c r="AY5" s="46" t="s">
        <v>96</v>
      </c>
      <c r="AZ5" s="61" t="s">
        <v>30</v>
      </c>
      <c r="BA5" s="60" t="s">
        <v>36</v>
      </c>
      <c r="BB5" s="60" t="s">
        <v>97</v>
      </c>
      <c r="BC5" s="61" t="s">
        <v>83</v>
      </c>
      <c r="BD5" s="46" t="s">
        <v>10</v>
      </c>
      <c r="BE5" s="88" t="s">
        <v>10</v>
      </c>
      <c r="BF5" s="94" t="s">
        <v>92</v>
      </c>
      <c r="BG5" s="46" t="s">
        <v>98</v>
      </c>
      <c r="BH5" s="61" t="s">
        <v>99</v>
      </c>
      <c r="BI5" s="94" t="s">
        <v>36</v>
      </c>
      <c r="BJ5" s="46" t="s">
        <v>100</v>
      </c>
      <c r="BK5" s="46" t="s">
        <v>101</v>
      </c>
      <c r="BL5" s="91" t="s">
        <v>36</v>
      </c>
      <c r="BM5" s="61" t="s">
        <v>102</v>
      </c>
      <c r="BN5" s="83" t="s">
        <v>36</v>
      </c>
      <c r="BO5" s="60" t="s">
        <v>103</v>
      </c>
      <c r="BP5" s="60" t="s">
        <v>104</v>
      </c>
      <c r="BQ5" s="60" t="s">
        <v>105</v>
      </c>
      <c r="BR5" s="60" t="s">
        <v>106</v>
      </c>
      <c r="BS5" s="60" t="s">
        <v>107</v>
      </c>
      <c r="BT5" s="60" t="s">
        <v>108</v>
      </c>
      <c r="BU5" s="60" t="s">
        <v>109</v>
      </c>
      <c r="BV5" s="60" t="s">
        <v>110</v>
      </c>
      <c r="BW5" s="60" t="s">
        <v>107</v>
      </c>
    </row>
    <row r="6" spans="1:66" ht="9" customHeight="1">
      <c r="A6" s="31" t="s">
        <v>178</v>
      </c>
      <c r="D6" s="33"/>
      <c r="P6" s="29"/>
      <c r="Q6" s="30"/>
      <c r="AW6" s="68"/>
      <c r="AZ6" s="63"/>
      <c r="BA6" s="84"/>
      <c r="BB6" s="85"/>
      <c r="BF6" s="6"/>
      <c r="BI6" s="6"/>
      <c r="BL6" s="5"/>
      <c r="BN6" s="4"/>
    </row>
    <row r="7" spans="1:75" ht="9">
      <c r="A7" s="1" t="s">
        <v>128</v>
      </c>
      <c r="B7" s="2">
        <v>126775</v>
      </c>
      <c r="C7" s="80">
        <v>2615</v>
      </c>
      <c r="D7" s="33">
        <v>0</v>
      </c>
      <c r="E7" s="4">
        <v>9</v>
      </c>
      <c r="F7" s="5">
        <v>0</v>
      </c>
      <c r="G7" s="5">
        <v>10</v>
      </c>
      <c r="H7" s="5">
        <v>7.3</v>
      </c>
      <c r="I7" s="6">
        <v>26.3</v>
      </c>
      <c r="J7" s="5">
        <f aca="true" t="shared" si="0" ref="J7:J14">SUM(E7/(C7/1000))</f>
        <v>3.441682600382409</v>
      </c>
      <c r="K7" s="6">
        <f aca="true" t="shared" si="1" ref="K7:K14">SUM(I7/(C7/1000))</f>
        <v>10.05736137667304</v>
      </c>
      <c r="L7" s="7">
        <v>459773</v>
      </c>
      <c r="M7" s="7">
        <v>370007</v>
      </c>
      <c r="N7" s="8">
        <v>31450</v>
      </c>
      <c r="O7" s="7">
        <v>861230</v>
      </c>
      <c r="P7" s="29">
        <f aca="true" t="shared" si="2" ref="P7:P14">O7/AF7</f>
        <v>0.49554502587826427</v>
      </c>
      <c r="Q7" s="30">
        <f aca="true" t="shared" si="3" ref="Q7:Q14">O7/C7</f>
        <v>329.34225621414913</v>
      </c>
      <c r="R7" s="7">
        <v>153467</v>
      </c>
      <c r="S7" s="8">
        <v>26700</v>
      </c>
      <c r="T7" s="7">
        <v>560011</v>
      </c>
      <c r="U7" s="7">
        <v>83946</v>
      </c>
      <c r="V7" s="7">
        <v>0</v>
      </c>
      <c r="W7" s="7">
        <v>14079</v>
      </c>
      <c r="X7" s="7">
        <v>34142</v>
      </c>
      <c r="Y7" s="8">
        <v>517</v>
      </c>
      <c r="Z7" s="44">
        <f aca="true" t="shared" si="4" ref="Z7:Z14">SUM(R7:Y7)</f>
        <v>872862</v>
      </c>
      <c r="AA7" s="9">
        <f aca="true" t="shared" si="5" ref="AA7:AA14">Z7/AF7</f>
        <v>0.502237987968549</v>
      </c>
      <c r="AB7" s="8">
        <f aca="true" t="shared" si="6" ref="AB7:AB14">Z7/C7</f>
        <v>333.7904397705545</v>
      </c>
      <c r="AC7" s="7">
        <v>29519</v>
      </c>
      <c r="AD7" s="7">
        <v>50217</v>
      </c>
      <c r="AE7" s="8">
        <v>34763</v>
      </c>
      <c r="AF7" s="7">
        <v>1737945</v>
      </c>
      <c r="AG7" s="7">
        <v>183617</v>
      </c>
      <c r="AH7" s="9">
        <f aca="true" t="shared" si="7" ref="AH7:AH14">(R7+S7)/AF7</f>
        <v>0.10366668680539373</v>
      </c>
      <c r="AI7" s="8">
        <f aca="true" t="shared" si="8" ref="AI7:AI14">AF7/C7</f>
        <v>664.6061185468451</v>
      </c>
      <c r="AJ7" s="44">
        <v>4000</v>
      </c>
      <c r="AK7" s="44">
        <v>610385</v>
      </c>
      <c r="AL7" s="6">
        <f aca="true" t="shared" si="9" ref="AL7:AL14">AK7/C7</f>
        <v>233.4168260038241</v>
      </c>
      <c r="AM7" s="44">
        <v>3712</v>
      </c>
      <c r="AN7" s="63">
        <v>3712</v>
      </c>
      <c r="AO7" s="44">
        <v>3000</v>
      </c>
      <c r="AP7" s="63">
        <v>390015</v>
      </c>
      <c r="AQ7" s="44">
        <v>0</v>
      </c>
      <c r="AR7" s="63">
        <v>1205</v>
      </c>
      <c r="AS7" s="44">
        <v>54</v>
      </c>
      <c r="AT7" s="63">
        <v>74</v>
      </c>
      <c r="AU7" s="44">
        <v>1182</v>
      </c>
      <c r="AV7" s="44">
        <v>1171</v>
      </c>
      <c r="AW7" s="68">
        <v>2353</v>
      </c>
      <c r="AX7" s="44">
        <v>752</v>
      </c>
      <c r="AY7" s="44">
        <v>1684</v>
      </c>
      <c r="AZ7" s="63">
        <v>2436</v>
      </c>
      <c r="BA7" s="84">
        <f aca="true" t="shared" si="10" ref="BA7:BA16">AZ7/C7</f>
        <v>0.931548757170172</v>
      </c>
      <c r="BB7" s="85">
        <f aca="true" t="shared" si="11" ref="BB7:BB14">AW7/AZ7</f>
        <v>0.965927750410509</v>
      </c>
      <c r="BC7" s="63">
        <v>0</v>
      </c>
      <c r="BD7" s="44">
        <v>23614</v>
      </c>
      <c r="BE7" s="89">
        <v>8332</v>
      </c>
      <c r="BF7" s="6">
        <f aca="true" t="shared" si="12" ref="BF7:BF16">BE7/C7</f>
        <v>3.1862332695984703</v>
      </c>
      <c r="BG7" s="44">
        <v>60</v>
      </c>
      <c r="BH7" s="63">
        <v>1089</v>
      </c>
      <c r="BI7" s="6">
        <f aca="true" t="shared" si="13" ref="BI7:BI16">BH7/C7</f>
        <v>0.4164435946462715</v>
      </c>
      <c r="BJ7" s="44">
        <v>93</v>
      </c>
      <c r="BK7" s="44">
        <v>3672</v>
      </c>
      <c r="BL7" s="5">
        <f aca="true" t="shared" si="14" ref="BL7:BL16">BK7/C7</f>
        <v>1.404206500956023</v>
      </c>
      <c r="BM7" s="63">
        <v>87</v>
      </c>
      <c r="BN7" s="4">
        <f aca="true" t="shared" si="15" ref="BN7:BN16">BM7/C7</f>
        <v>0.03326959847036329</v>
      </c>
      <c r="BO7" s="73" t="s">
        <v>113</v>
      </c>
      <c r="BP7" s="73" t="s">
        <v>113</v>
      </c>
      <c r="BQ7" s="73" t="s">
        <v>113</v>
      </c>
      <c r="BR7" s="73" t="s">
        <v>112</v>
      </c>
      <c r="BS7" s="73" t="s">
        <v>113</v>
      </c>
      <c r="BT7" s="73" t="s">
        <v>112</v>
      </c>
      <c r="BU7" s="73" t="s">
        <v>116</v>
      </c>
      <c r="BV7" s="73" t="s">
        <v>116</v>
      </c>
      <c r="BW7" s="73" t="s">
        <v>113</v>
      </c>
    </row>
    <row r="8" spans="1:75" ht="9">
      <c r="A8" s="1" t="s">
        <v>130</v>
      </c>
      <c r="B8" s="2">
        <v>126818</v>
      </c>
      <c r="C8" s="80">
        <v>17406</v>
      </c>
      <c r="D8" s="33">
        <v>2</v>
      </c>
      <c r="E8" s="4">
        <v>36</v>
      </c>
      <c r="F8" s="5">
        <v>8.2</v>
      </c>
      <c r="G8" s="5">
        <v>64.8</v>
      </c>
      <c r="H8" s="5">
        <v>30</v>
      </c>
      <c r="I8" s="6">
        <v>139</v>
      </c>
      <c r="J8" s="5">
        <f t="shared" si="0"/>
        <v>2.0682523267838677</v>
      </c>
      <c r="K8" s="6">
        <f t="shared" si="1"/>
        <v>7.9857520395266</v>
      </c>
      <c r="L8" s="7">
        <v>2526189</v>
      </c>
      <c r="M8" s="7">
        <v>2299039</v>
      </c>
      <c r="N8" s="8">
        <v>638994</v>
      </c>
      <c r="O8" s="7">
        <v>5464222</v>
      </c>
      <c r="P8" s="29">
        <f t="shared" si="2"/>
        <v>0.3361771882037117</v>
      </c>
      <c r="Q8" s="30">
        <f t="shared" si="3"/>
        <v>313.9274962656555</v>
      </c>
      <c r="R8" s="7">
        <v>3490685</v>
      </c>
      <c r="S8" s="8">
        <v>181270</v>
      </c>
      <c r="T8" s="7">
        <v>4757443</v>
      </c>
      <c r="U8" s="7">
        <v>1294522</v>
      </c>
      <c r="V8" s="7">
        <v>12337</v>
      </c>
      <c r="W8" s="7">
        <v>288817</v>
      </c>
      <c r="X8" s="7">
        <v>124654</v>
      </c>
      <c r="Y8" s="8">
        <v>77772</v>
      </c>
      <c r="Z8" s="44">
        <f t="shared" si="4"/>
        <v>10227500</v>
      </c>
      <c r="AA8" s="9">
        <f t="shared" si="5"/>
        <v>0.6292299603408246</v>
      </c>
      <c r="AB8" s="8">
        <f t="shared" si="6"/>
        <v>587.5847408939446</v>
      </c>
      <c r="AC8" s="7">
        <v>846690</v>
      </c>
      <c r="AD8" s="7">
        <v>859728</v>
      </c>
      <c r="AE8" s="8">
        <v>343983</v>
      </c>
      <c r="AF8" s="7">
        <v>16253994</v>
      </c>
      <c r="AG8" s="7">
        <v>0</v>
      </c>
      <c r="AH8" s="9">
        <f t="shared" si="7"/>
        <v>0.22591093610591956</v>
      </c>
      <c r="AI8" s="8">
        <f t="shared" si="8"/>
        <v>933.8155808341951</v>
      </c>
      <c r="AJ8" s="44">
        <v>83905</v>
      </c>
      <c r="AK8" s="44">
        <v>1967035</v>
      </c>
      <c r="AL8" s="6">
        <f t="shared" si="9"/>
        <v>113.00901987820292</v>
      </c>
      <c r="AM8" s="44">
        <v>2613</v>
      </c>
      <c r="AN8" s="63">
        <v>23897</v>
      </c>
      <c r="AO8" s="44">
        <v>6131</v>
      </c>
      <c r="AP8" s="63">
        <v>2534728</v>
      </c>
      <c r="AQ8" s="44">
        <v>719</v>
      </c>
      <c r="AR8" s="63">
        <v>16505</v>
      </c>
      <c r="AS8" s="44">
        <v>24</v>
      </c>
      <c r="AT8" s="63">
        <v>6918</v>
      </c>
      <c r="AU8" s="44">
        <v>29372</v>
      </c>
      <c r="AV8" s="44">
        <v>21761</v>
      </c>
      <c r="AW8" s="68">
        <v>51133</v>
      </c>
      <c r="AX8" s="44">
        <v>23865</v>
      </c>
      <c r="AY8" s="44">
        <v>48734</v>
      </c>
      <c r="AZ8" s="63">
        <v>72599</v>
      </c>
      <c r="BA8" s="84">
        <f t="shared" si="10"/>
        <v>4.170918074227278</v>
      </c>
      <c r="BB8" s="85">
        <f t="shared" si="11"/>
        <v>0.7043209961569719</v>
      </c>
      <c r="BC8" s="63">
        <v>0</v>
      </c>
      <c r="BD8" s="44">
        <v>422058</v>
      </c>
      <c r="BE8" s="89">
        <v>146157</v>
      </c>
      <c r="BF8" s="6">
        <f t="shared" si="12"/>
        <v>8.396932092381936</v>
      </c>
      <c r="BG8" s="44">
        <v>446</v>
      </c>
      <c r="BH8" s="63">
        <v>9911</v>
      </c>
      <c r="BI8" s="6">
        <f t="shared" si="13"/>
        <v>0.5694013558543031</v>
      </c>
      <c r="BJ8" s="44">
        <v>108</v>
      </c>
      <c r="BK8" s="44">
        <v>31223</v>
      </c>
      <c r="BL8" s="5">
        <f t="shared" si="14"/>
        <v>1.7938067333103527</v>
      </c>
      <c r="BM8" s="63">
        <v>5413</v>
      </c>
      <c r="BN8" s="4">
        <f t="shared" si="15"/>
        <v>0.3109847179133632</v>
      </c>
      <c r="BO8" s="73" t="s">
        <v>113</v>
      </c>
      <c r="BP8" s="73" t="s">
        <v>113</v>
      </c>
      <c r="BQ8" s="73" t="s">
        <v>113</v>
      </c>
      <c r="BR8" s="73" t="s">
        <v>112</v>
      </c>
      <c r="BS8" s="73" t="s">
        <v>112</v>
      </c>
      <c r="BT8" s="73" t="s">
        <v>116</v>
      </c>
      <c r="BU8" s="73" t="s">
        <v>116</v>
      </c>
      <c r="BV8" s="73" t="s">
        <v>116</v>
      </c>
      <c r="BW8" s="73" t="s">
        <v>113</v>
      </c>
    </row>
    <row r="9" spans="1:75" ht="9">
      <c r="A9" s="1" t="s">
        <v>157</v>
      </c>
      <c r="B9" s="2">
        <v>128106</v>
      </c>
      <c r="C9" s="80">
        <v>3158</v>
      </c>
      <c r="D9" s="33">
        <v>0</v>
      </c>
      <c r="E9" s="4">
        <v>7</v>
      </c>
      <c r="F9" s="5">
        <v>0</v>
      </c>
      <c r="G9" s="5">
        <v>7</v>
      </c>
      <c r="H9" s="5">
        <v>12</v>
      </c>
      <c r="I9" s="6">
        <v>26</v>
      </c>
      <c r="J9" s="5">
        <f t="shared" si="0"/>
        <v>2.2165927802406586</v>
      </c>
      <c r="K9" s="6">
        <f t="shared" si="1"/>
        <v>8.233058898036733</v>
      </c>
      <c r="L9" s="7">
        <v>325081</v>
      </c>
      <c r="M9" s="7">
        <v>231472</v>
      </c>
      <c r="N9" s="8">
        <v>103239</v>
      </c>
      <c r="O9" s="7">
        <v>659792</v>
      </c>
      <c r="P9" s="29">
        <f t="shared" si="2"/>
        <v>0.6350883339846645</v>
      </c>
      <c r="Q9" s="30">
        <f t="shared" si="3"/>
        <v>208.92716909436353</v>
      </c>
      <c r="R9" s="7">
        <v>10947</v>
      </c>
      <c r="S9" s="8">
        <v>0</v>
      </c>
      <c r="T9" s="7">
        <v>279262</v>
      </c>
      <c r="U9" s="7">
        <v>56348</v>
      </c>
      <c r="V9" s="7">
        <v>1878</v>
      </c>
      <c r="W9" s="7">
        <v>8644</v>
      </c>
      <c r="X9" s="7">
        <v>9892</v>
      </c>
      <c r="Y9" s="8">
        <v>525</v>
      </c>
      <c r="Z9" s="44">
        <f t="shared" si="4"/>
        <v>367496</v>
      </c>
      <c r="AA9" s="9">
        <f t="shared" si="5"/>
        <v>0.3537363629538222</v>
      </c>
      <c r="AB9" s="8">
        <f t="shared" si="6"/>
        <v>116.36985433818873</v>
      </c>
      <c r="AC9" s="7">
        <v>25081</v>
      </c>
      <c r="AD9" s="7">
        <v>24954</v>
      </c>
      <c r="AE9" s="8">
        <v>19801</v>
      </c>
      <c r="AF9" s="7">
        <v>1038898</v>
      </c>
      <c r="AG9" s="7">
        <v>110257</v>
      </c>
      <c r="AH9" s="9">
        <f t="shared" si="7"/>
        <v>0.010537126840171027</v>
      </c>
      <c r="AI9" s="8">
        <f t="shared" si="8"/>
        <v>328.97340088663714</v>
      </c>
      <c r="AJ9" s="44">
        <v>8861</v>
      </c>
      <c r="AK9" s="44">
        <v>273797</v>
      </c>
      <c r="AL9" s="6">
        <f t="shared" si="9"/>
        <v>86.69949335022166</v>
      </c>
      <c r="AM9" s="44">
        <v>0</v>
      </c>
      <c r="AN9" s="63">
        <v>3866</v>
      </c>
      <c r="AO9" s="44">
        <v>234</v>
      </c>
      <c r="AP9" s="63">
        <v>9207</v>
      </c>
      <c r="AQ9" s="44">
        <v>0</v>
      </c>
      <c r="AR9" s="63">
        <v>970</v>
      </c>
      <c r="AS9" s="44">
        <v>134</v>
      </c>
      <c r="AT9" s="63">
        <v>19699</v>
      </c>
      <c r="AU9" s="44">
        <v>1324</v>
      </c>
      <c r="AV9" s="44">
        <v>3527</v>
      </c>
      <c r="AW9" s="68">
        <v>4851</v>
      </c>
      <c r="AX9" s="44">
        <v>2297</v>
      </c>
      <c r="AY9" s="44">
        <v>1661</v>
      </c>
      <c r="AZ9" s="63">
        <v>3958</v>
      </c>
      <c r="BA9" s="84">
        <f t="shared" si="10"/>
        <v>1.253324889170361</v>
      </c>
      <c r="BB9" s="85">
        <f t="shared" si="11"/>
        <v>1.2256189994946942</v>
      </c>
      <c r="BC9" s="63">
        <v>0</v>
      </c>
      <c r="BD9" s="44">
        <v>16973</v>
      </c>
      <c r="BE9" s="89">
        <v>7794</v>
      </c>
      <c r="BF9" s="6">
        <f t="shared" si="12"/>
        <v>2.468017732742242</v>
      </c>
      <c r="BG9" s="44">
        <v>94</v>
      </c>
      <c r="BH9" s="63">
        <v>1632</v>
      </c>
      <c r="BI9" s="6">
        <f t="shared" si="13"/>
        <v>0.5167827739075365</v>
      </c>
      <c r="BJ9" s="44">
        <v>83</v>
      </c>
      <c r="BK9" s="44">
        <v>9601</v>
      </c>
      <c r="BL9" s="5">
        <f t="shared" si="14"/>
        <v>3.0402153261557947</v>
      </c>
      <c r="BM9" s="63">
        <v>205</v>
      </c>
      <c r="BN9" s="4">
        <f t="shared" si="15"/>
        <v>0.064914502849905</v>
      </c>
      <c r="BO9" s="73" t="s">
        <v>113</v>
      </c>
      <c r="BP9" s="73" t="s">
        <v>113</v>
      </c>
      <c r="BQ9" s="73" t="s">
        <v>113</v>
      </c>
      <c r="BR9" s="73" t="s">
        <v>112</v>
      </c>
      <c r="BS9" s="73" t="s">
        <v>112</v>
      </c>
      <c r="BT9" s="73" t="s">
        <v>116</v>
      </c>
      <c r="BU9" s="73" t="s">
        <v>116</v>
      </c>
      <c r="BV9" s="73" t="s">
        <v>116</v>
      </c>
      <c r="BW9" s="73" t="s">
        <v>113</v>
      </c>
    </row>
    <row r="10" spans="1:75" ht="9">
      <c r="A10" s="1" t="s">
        <v>160</v>
      </c>
      <c r="B10" s="2">
        <v>128328</v>
      </c>
      <c r="C10" s="80">
        <v>4274</v>
      </c>
      <c r="D10" s="33">
        <v>0</v>
      </c>
      <c r="E10" s="4">
        <v>16</v>
      </c>
      <c r="F10" s="5">
        <v>1</v>
      </c>
      <c r="G10" s="5">
        <v>29</v>
      </c>
      <c r="H10" s="5">
        <v>0</v>
      </c>
      <c r="I10" s="6">
        <v>46</v>
      </c>
      <c r="J10" s="5">
        <f t="shared" si="0"/>
        <v>3.7435657463734207</v>
      </c>
      <c r="K10" s="6">
        <f t="shared" si="1"/>
        <v>10.762751520823585</v>
      </c>
      <c r="L10" s="7">
        <v>1064000</v>
      </c>
      <c r="M10" s="7">
        <v>871319</v>
      </c>
      <c r="N10" s="8">
        <v>0</v>
      </c>
      <c r="O10" s="7">
        <v>1935319</v>
      </c>
      <c r="P10" s="29">
        <f t="shared" si="2"/>
        <v>0.6301025416458431</v>
      </c>
      <c r="Q10" s="30">
        <f t="shared" si="3"/>
        <v>452.81211979410386</v>
      </c>
      <c r="R10" s="7">
        <v>363000</v>
      </c>
      <c r="S10" s="8">
        <v>3266</v>
      </c>
      <c r="T10" s="7">
        <v>557790</v>
      </c>
      <c r="U10" s="7">
        <v>211000</v>
      </c>
      <c r="V10" s="7">
        <v>515</v>
      </c>
      <c r="W10" s="7">
        <v>8526</v>
      </c>
      <c r="X10" s="7">
        <v>0</v>
      </c>
      <c r="Y10" s="8">
        <v>37000</v>
      </c>
      <c r="Z10" s="44">
        <f t="shared" si="4"/>
        <v>1181097</v>
      </c>
      <c r="AA10" s="9">
        <f t="shared" si="5"/>
        <v>0.38454240444613025</v>
      </c>
      <c r="AB10" s="8">
        <f t="shared" si="6"/>
        <v>276.3446420215255</v>
      </c>
      <c r="AC10" s="7">
        <v>44800</v>
      </c>
      <c r="AD10" s="7">
        <v>40000</v>
      </c>
      <c r="AE10" s="8">
        <v>85000</v>
      </c>
      <c r="AF10" s="7">
        <v>3071435</v>
      </c>
      <c r="AG10" s="7">
        <v>0</v>
      </c>
      <c r="AH10" s="9">
        <f t="shared" si="7"/>
        <v>0.1192491457576019</v>
      </c>
      <c r="AI10" s="8">
        <f t="shared" si="8"/>
        <v>718.6324286382779</v>
      </c>
      <c r="AJ10" s="44">
        <v>8560</v>
      </c>
      <c r="AK10" s="44">
        <v>517720</v>
      </c>
      <c r="AL10" s="6">
        <f t="shared" si="9"/>
        <v>121.13242863827796</v>
      </c>
      <c r="AM10" s="44">
        <v>1017</v>
      </c>
      <c r="AN10" s="63">
        <v>5487</v>
      </c>
      <c r="AO10" s="44">
        <v>12307</v>
      </c>
      <c r="AP10" s="63">
        <v>695177</v>
      </c>
      <c r="AQ10" s="44">
        <v>9</v>
      </c>
      <c r="AR10" s="63">
        <v>1455</v>
      </c>
      <c r="AS10" s="44">
        <v>88</v>
      </c>
      <c r="AT10" s="63">
        <v>3658</v>
      </c>
      <c r="AU10" s="44">
        <v>660</v>
      </c>
      <c r="AV10" s="44">
        <v>1487</v>
      </c>
      <c r="AW10" s="68">
        <v>2147</v>
      </c>
      <c r="AX10" s="44">
        <v>876</v>
      </c>
      <c r="AY10" s="44">
        <v>1393</v>
      </c>
      <c r="AZ10" s="63">
        <v>2269</v>
      </c>
      <c r="BA10" s="84">
        <f t="shared" si="10"/>
        <v>0.5308844174075807</v>
      </c>
      <c r="BB10" s="85">
        <f t="shared" si="11"/>
        <v>0.9462318201851035</v>
      </c>
      <c r="BC10" s="63">
        <v>169</v>
      </c>
      <c r="BD10" s="44">
        <v>100207</v>
      </c>
      <c r="BE10" s="89">
        <v>0</v>
      </c>
      <c r="BF10" s="6">
        <f t="shared" si="12"/>
        <v>0</v>
      </c>
      <c r="BG10" s="44">
        <v>115</v>
      </c>
      <c r="BH10" s="63">
        <v>2548</v>
      </c>
      <c r="BI10" s="6">
        <f t="shared" si="13"/>
        <v>0.5961628451099672</v>
      </c>
      <c r="BJ10" s="44">
        <v>92</v>
      </c>
      <c r="BK10" s="44">
        <v>8026</v>
      </c>
      <c r="BL10" s="5">
        <f t="shared" si="14"/>
        <v>1.8778661675245671</v>
      </c>
      <c r="BM10" s="63">
        <v>202</v>
      </c>
      <c r="BN10" s="4">
        <f t="shared" si="15"/>
        <v>0.047262517547964435</v>
      </c>
      <c r="BO10" s="73" t="s">
        <v>112</v>
      </c>
      <c r="BP10" s="73" t="s">
        <v>113</v>
      </c>
      <c r="BQ10" s="73" t="s">
        <v>112</v>
      </c>
      <c r="BR10" s="73" t="s">
        <v>112</v>
      </c>
      <c r="BS10" s="73" t="s">
        <v>113</v>
      </c>
      <c r="BT10" s="73" t="s">
        <v>113</v>
      </c>
      <c r="BU10" s="73" t="s">
        <v>112</v>
      </c>
      <c r="BV10" s="73" t="s">
        <v>113</v>
      </c>
      <c r="BW10" s="73" t="s">
        <v>113</v>
      </c>
    </row>
    <row r="11" spans="1:75" ht="9">
      <c r="A11" s="1" t="s">
        <v>122</v>
      </c>
      <c r="B11" s="2">
        <v>126614</v>
      </c>
      <c r="C11" s="80">
        <v>17759</v>
      </c>
      <c r="D11" s="33">
        <v>5</v>
      </c>
      <c r="E11" s="4">
        <v>50</v>
      </c>
      <c r="F11" s="5">
        <v>7</v>
      </c>
      <c r="G11" s="5">
        <v>103</v>
      </c>
      <c r="H11" s="5">
        <v>48</v>
      </c>
      <c r="I11" s="6">
        <v>208</v>
      </c>
      <c r="J11" s="5">
        <f t="shared" si="0"/>
        <v>2.815473844247987</v>
      </c>
      <c r="K11" s="6">
        <f t="shared" si="1"/>
        <v>11.712371192071625</v>
      </c>
      <c r="L11" s="7">
        <v>3057265</v>
      </c>
      <c r="M11" s="7">
        <v>3972692</v>
      </c>
      <c r="N11" s="8">
        <v>796880</v>
      </c>
      <c r="O11" s="7">
        <v>7826837</v>
      </c>
      <c r="P11" s="29">
        <f t="shared" si="2"/>
        <v>0.41443306578625205</v>
      </c>
      <c r="Q11" s="30">
        <f t="shared" si="3"/>
        <v>440.7250971338476</v>
      </c>
      <c r="R11" s="7">
        <v>2190481</v>
      </c>
      <c r="S11" s="8">
        <v>391594</v>
      </c>
      <c r="T11" s="7">
        <v>5968961</v>
      </c>
      <c r="U11" s="7">
        <v>3888468</v>
      </c>
      <c r="V11" s="7">
        <v>160767</v>
      </c>
      <c r="W11" s="7">
        <v>145688</v>
      </c>
      <c r="X11" s="7">
        <v>129998</v>
      </c>
      <c r="Y11" s="8">
        <v>12909</v>
      </c>
      <c r="Z11" s="44">
        <f t="shared" si="4"/>
        <v>12888866</v>
      </c>
      <c r="AA11" s="9">
        <f t="shared" si="5"/>
        <v>0.6824688250040454</v>
      </c>
      <c r="AB11" s="8">
        <f t="shared" si="6"/>
        <v>725.7653021003434</v>
      </c>
      <c r="AC11" s="7">
        <v>373311</v>
      </c>
      <c r="AD11" s="7">
        <v>384366</v>
      </c>
      <c r="AE11" s="8">
        <v>1853097</v>
      </c>
      <c r="AF11" s="7">
        <v>18885648</v>
      </c>
      <c r="AG11" s="7">
        <v>0</v>
      </c>
      <c r="AH11" s="9">
        <f t="shared" si="7"/>
        <v>0.1367215464356849</v>
      </c>
      <c r="AI11" s="8">
        <f t="shared" si="8"/>
        <v>1063.4409595134862</v>
      </c>
      <c r="AJ11" s="44">
        <v>86270</v>
      </c>
      <c r="AK11" s="44">
        <v>3484982</v>
      </c>
      <c r="AL11" s="6">
        <f t="shared" si="9"/>
        <v>196.23751337350075</v>
      </c>
      <c r="AM11" s="44">
        <v>2595</v>
      </c>
      <c r="AN11" s="63">
        <v>15006</v>
      </c>
      <c r="AO11" s="44">
        <v>69625</v>
      </c>
      <c r="AP11" s="63">
        <v>6756506</v>
      </c>
      <c r="AQ11" s="44">
        <v>100</v>
      </c>
      <c r="AR11" s="63">
        <v>23025</v>
      </c>
      <c r="AS11" s="44">
        <v>7649</v>
      </c>
      <c r="AT11" s="63">
        <v>444169</v>
      </c>
      <c r="AU11" s="44">
        <v>28131</v>
      </c>
      <c r="AV11" s="44">
        <v>15787</v>
      </c>
      <c r="AW11" s="68">
        <v>43918</v>
      </c>
      <c r="AX11" s="44">
        <v>19461</v>
      </c>
      <c r="AY11" s="44">
        <v>9531</v>
      </c>
      <c r="AZ11" s="63">
        <v>28992</v>
      </c>
      <c r="BA11" s="84">
        <f t="shared" si="10"/>
        <v>1.6325243538487528</v>
      </c>
      <c r="BB11" s="85">
        <f t="shared" si="11"/>
        <v>1.5148316777041944</v>
      </c>
      <c r="BC11" s="63">
        <v>0</v>
      </c>
      <c r="BD11" s="44">
        <v>405249</v>
      </c>
      <c r="BE11" s="89">
        <v>265365</v>
      </c>
      <c r="BF11" s="6">
        <f t="shared" si="12"/>
        <v>14.94256433357734</v>
      </c>
      <c r="BG11" s="44">
        <v>2425</v>
      </c>
      <c r="BH11" s="63">
        <v>17930</v>
      </c>
      <c r="BI11" s="6">
        <f t="shared" si="13"/>
        <v>1.0096289205473281</v>
      </c>
      <c r="BJ11" s="44">
        <v>104</v>
      </c>
      <c r="BK11" s="44">
        <v>5</v>
      </c>
      <c r="BL11" s="5">
        <f t="shared" si="14"/>
        <v>0.0002815473844247987</v>
      </c>
      <c r="BM11" s="63">
        <v>3741</v>
      </c>
      <c r="BN11" s="4">
        <f t="shared" si="15"/>
        <v>0.2106537530266344</v>
      </c>
      <c r="BO11" s="73" t="s">
        <v>113</v>
      </c>
      <c r="BP11" s="73" t="s">
        <v>113</v>
      </c>
      <c r="BQ11" s="73" t="s">
        <v>113</v>
      </c>
      <c r="BR11" s="73" t="s">
        <v>112</v>
      </c>
      <c r="BS11" s="73" t="s">
        <v>112</v>
      </c>
      <c r="BT11" s="73" t="s">
        <v>116</v>
      </c>
      <c r="BU11" s="73" t="s">
        <v>116</v>
      </c>
      <c r="BV11" s="73" t="s">
        <v>116</v>
      </c>
      <c r="BW11" s="73" t="s">
        <v>113</v>
      </c>
    </row>
    <row r="12" spans="1:75" ht="9">
      <c r="A12" s="1" t="s">
        <v>121</v>
      </c>
      <c r="B12" s="2">
        <v>126580</v>
      </c>
      <c r="C12" s="80">
        <v>5788</v>
      </c>
      <c r="D12" s="33">
        <v>0</v>
      </c>
      <c r="E12" s="4">
        <v>7.5</v>
      </c>
      <c r="F12" s="5">
        <v>0</v>
      </c>
      <c r="G12" s="5">
        <v>10</v>
      </c>
      <c r="H12" s="5">
        <v>8.6</v>
      </c>
      <c r="I12" s="6">
        <v>26.1</v>
      </c>
      <c r="J12" s="5">
        <f t="shared" si="0"/>
        <v>1.2957843814789218</v>
      </c>
      <c r="K12" s="6">
        <f t="shared" si="1"/>
        <v>4.5093296475466484</v>
      </c>
      <c r="L12" s="7">
        <v>451504</v>
      </c>
      <c r="M12" s="7">
        <v>367543</v>
      </c>
      <c r="N12" s="8">
        <v>68066</v>
      </c>
      <c r="O12" s="7">
        <v>887113</v>
      </c>
      <c r="P12" s="29">
        <f t="shared" si="2"/>
        <v>0.4107445799734046</v>
      </c>
      <c r="Q12" s="30">
        <f t="shared" si="3"/>
        <v>153.2676226675881</v>
      </c>
      <c r="R12" s="7">
        <v>352760</v>
      </c>
      <c r="S12" s="8">
        <v>5600</v>
      </c>
      <c r="T12" s="7">
        <v>653799</v>
      </c>
      <c r="U12" s="7">
        <v>302246</v>
      </c>
      <c r="V12" s="7">
        <v>15494</v>
      </c>
      <c r="W12" s="7">
        <v>12985</v>
      </c>
      <c r="X12" s="7">
        <v>15850</v>
      </c>
      <c r="Y12" s="8">
        <v>0</v>
      </c>
      <c r="Z12" s="44">
        <f t="shared" si="4"/>
        <v>1358734</v>
      </c>
      <c r="AA12" s="9">
        <f t="shared" si="5"/>
        <v>0.6291110897096355</v>
      </c>
      <c r="AB12" s="8">
        <f t="shared" si="6"/>
        <v>234.75017277125087</v>
      </c>
      <c r="AC12" s="7">
        <v>65928</v>
      </c>
      <c r="AD12" s="7">
        <v>29274</v>
      </c>
      <c r="AE12" s="8">
        <v>142059</v>
      </c>
      <c r="AF12" s="7">
        <v>2159768</v>
      </c>
      <c r="AG12" s="7">
        <v>0</v>
      </c>
      <c r="AH12" s="9">
        <f t="shared" si="7"/>
        <v>0.16592522900607842</v>
      </c>
      <c r="AI12" s="8">
        <f t="shared" si="8"/>
        <v>373.1458189357291</v>
      </c>
      <c r="AJ12" s="44">
        <v>13252</v>
      </c>
      <c r="AK12" s="44">
        <v>414343</v>
      </c>
      <c r="AL12" s="6">
        <f t="shared" si="9"/>
        <v>71.58655839668279</v>
      </c>
      <c r="AM12" s="44">
        <v>1605</v>
      </c>
      <c r="AN12" s="63">
        <v>8969</v>
      </c>
      <c r="AO12" s="44">
        <v>23761</v>
      </c>
      <c r="AP12" s="63">
        <v>710014</v>
      </c>
      <c r="AQ12" s="44">
        <v>69</v>
      </c>
      <c r="AR12" s="63">
        <v>2876</v>
      </c>
      <c r="AS12" s="44">
        <v>352</v>
      </c>
      <c r="AT12" s="63">
        <v>6324</v>
      </c>
      <c r="AU12" s="44">
        <v>9097</v>
      </c>
      <c r="AV12" s="44">
        <v>1850</v>
      </c>
      <c r="AW12" s="68">
        <v>10947</v>
      </c>
      <c r="AX12" s="44">
        <v>7180</v>
      </c>
      <c r="AY12" s="44">
        <v>2477</v>
      </c>
      <c r="AZ12" s="63">
        <v>9657</v>
      </c>
      <c r="BA12" s="84">
        <f t="shared" si="10"/>
        <v>1.66845196959226</v>
      </c>
      <c r="BB12" s="85">
        <f t="shared" si="11"/>
        <v>1.1335818577197887</v>
      </c>
      <c r="BC12" s="63">
        <v>28</v>
      </c>
      <c r="BD12" s="44">
        <v>72472</v>
      </c>
      <c r="BE12" s="89">
        <v>13881</v>
      </c>
      <c r="BF12" s="6">
        <f t="shared" si="12"/>
        <v>2.3982377332411886</v>
      </c>
      <c r="BG12" s="44">
        <v>98</v>
      </c>
      <c r="BH12" s="63">
        <v>2380</v>
      </c>
      <c r="BI12" s="6">
        <f t="shared" si="13"/>
        <v>0.41119557705597787</v>
      </c>
      <c r="BJ12" s="44">
        <v>89</v>
      </c>
      <c r="BK12" s="44">
        <v>17073</v>
      </c>
      <c r="BL12" s="5">
        <f t="shared" si="14"/>
        <v>2.949723565998618</v>
      </c>
      <c r="BM12" s="63">
        <v>187</v>
      </c>
      <c r="BN12" s="4">
        <f t="shared" si="15"/>
        <v>0.03230822391154112</v>
      </c>
      <c r="BO12" s="73" t="s">
        <v>112</v>
      </c>
      <c r="BP12" s="73" t="s">
        <v>113</v>
      </c>
      <c r="BQ12" s="73" t="s">
        <v>113</v>
      </c>
      <c r="BR12" s="73" t="s">
        <v>112</v>
      </c>
      <c r="BS12" s="73" t="s">
        <v>112</v>
      </c>
      <c r="BT12" s="73" t="s">
        <v>116</v>
      </c>
      <c r="BU12" s="73" t="s">
        <v>116</v>
      </c>
      <c r="BV12" s="73" t="s">
        <v>116</v>
      </c>
      <c r="BW12" s="73" t="s">
        <v>113</v>
      </c>
    </row>
    <row r="13" spans="1:66" ht="9">
      <c r="A13" s="1" t="s">
        <v>188</v>
      </c>
      <c r="B13" s="2">
        <v>126562</v>
      </c>
      <c r="D13" s="33"/>
      <c r="P13" s="29"/>
      <c r="Q13" s="30"/>
      <c r="AW13" s="68"/>
      <c r="AZ13" s="63"/>
      <c r="BA13" s="84"/>
      <c r="BB13" s="85"/>
      <c r="BF13" s="6"/>
      <c r="BI13" s="6"/>
      <c r="BL13" s="5"/>
      <c r="BN13" s="4"/>
    </row>
    <row r="14" spans="1:75" ht="9">
      <c r="A14" s="1" t="s">
        <v>187</v>
      </c>
      <c r="B14" s="2">
        <v>126562</v>
      </c>
      <c r="C14" s="80">
        <v>27332</v>
      </c>
      <c r="D14" s="33">
        <v>0</v>
      </c>
      <c r="E14" s="4">
        <v>25</v>
      </c>
      <c r="F14" s="5">
        <v>0</v>
      </c>
      <c r="G14" s="5">
        <v>44.93</v>
      </c>
      <c r="H14" s="5">
        <v>15.16</v>
      </c>
      <c r="I14" s="6">
        <v>85.09</v>
      </c>
      <c r="J14" s="5">
        <f t="shared" si="0"/>
        <v>0.914678764817796</v>
      </c>
      <c r="K14" s="6">
        <f t="shared" si="1"/>
        <v>3.1132006439338507</v>
      </c>
      <c r="L14" s="7">
        <v>1342442</v>
      </c>
      <c r="M14" s="7">
        <v>1708446</v>
      </c>
      <c r="N14" s="8">
        <v>162237</v>
      </c>
      <c r="O14" s="7">
        <v>3213125</v>
      </c>
      <c r="P14" s="29">
        <f t="shared" si="2"/>
        <v>0.5075666026901721</v>
      </c>
      <c r="Q14" s="30">
        <f t="shared" si="3"/>
        <v>117.55908824820723</v>
      </c>
      <c r="R14" s="7">
        <v>1130468</v>
      </c>
      <c r="S14" s="8">
        <v>30000</v>
      </c>
      <c r="T14" s="7">
        <v>758358</v>
      </c>
      <c r="U14" s="7">
        <v>33637</v>
      </c>
      <c r="V14" s="7">
        <v>18663</v>
      </c>
      <c r="W14" s="7">
        <v>0</v>
      </c>
      <c r="X14" s="7">
        <v>0</v>
      </c>
      <c r="Y14" s="8">
        <v>746846</v>
      </c>
      <c r="Z14" s="44">
        <f t="shared" si="4"/>
        <v>2717972</v>
      </c>
      <c r="AA14" s="9">
        <f t="shared" si="5"/>
        <v>0.4293489404386734</v>
      </c>
      <c r="AB14" s="8">
        <f t="shared" si="6"/>
        <v>99.44285087077418</v>
      </c>
      <c r="AC14" s="7">
        <v>116184</v>
      </c>
      <c r="AD14" s="7">
        <v>85769</v>
      </c>
      <c r="AE14" s="8">
        <v>279700</v>
      </c>
      <c r="AF14" s="7">
        <v>6330450</v>
      </c>
      <c r="AG14" s="7">
        <v>594589</v>
      </c>
      <c r="AH14" s="9">
        <f t="shared" si="7"/>
        <v>0.1833152461515374</v>
      </c>
      <c r="AI14" s="8">
        <f t="shared" si="8"/>
        <v>231.61312746963267</v>
      </c>
      <c r="AJ14" s="44">
        <v>20518</v>
      </c>
      <c r="AK14" s="44">
        <v>636921</v>
      </c>
      <c r="AL14" s="6">
        <f t="shared" si="9"/>
        <v>23.30312454266062</v>
      </c>
      <c r="AM14" s="44">
        <v>7094</v>
      </c>
      <c r="AN14" s="63">
        <v>23292</v>
      </c>
      <c r="AO14" s="44">
        <v>29455</v>
      </c>
      <c r="AP14" s="63">
        <v>1753542</v>
      </c>
      <c r="AQ14" s="44">
        <v>0</v>
      </c>
      <c r="AR14" s="63">
        <v>8611</v>
      </c>
      <c r="AS14" s="44">
        <v>709</v>
      </c>
      <c r="AT14" s="63">
        <v>17145</v>
      </c>
      <c r="AU14" s="44">
        <v>8287</v>
      </c>
      <c r="AV14" s="44">
        <v>6632</v>
      </c>
      <c r="AW14" s="68">
        <v>14919</v>
      </c>
      <c r="AX14" s="44">
        <v>3657</v>
      </c>
      <c r="AY14" s="44">
        <v>7227</v>
      </c>
      <c r="AZ14" s="63">
        <v>10884</v>
      </c>
      <c r="BA14" s="84">
        <f t="shared" si="10"/>
        <v>0.3982145470510757</v>
      </c>
      <c r="BB14" s="85">
        <f t="shared" si="11"/>
        <v>1.3707276736493936</v>
      </c>
      <c r="BC14" s="63">
        <v>0</v>
      </c>
      <c r="BD14" s="44">
        <v>280457</v>
      </c>
      <c r="BE14" s="89">
        <v>113415</v>
      </c>
      <c r="BF14" s="6">
        <f t="shared" si="12"/>
        <v>4.1495316844724135</v>
      </c>
      <c r="BG14" s="44">
        <v>360</v>
      </c>
      <c r="BH14" s="63">
        <v>3517</v>
      </c>
      <c r="BI14" s="6">
        <f t="shared" si="13"/>
        <v>0.12867700863456755</v>
      </c>
      <c r="BJ14" s="44">
        <v>67</v>
      </c>
      <c r="BK14" s="44">
        <v>21704</v>
      </c>
      <c r="BL14" s="5">
        <f t="shared" si="14"/>
        <v>0.7940875164642177</v>
      </c>
      <c r="BM14" s="63">
        <v>1272</v>
      </c>
      <c r="BN14" s="4">
        <f t="shared" si="15"/>
        <v>0.04653885555392946</v>
      </c>
      <c r="BO14" s="73" t="s">
        <v>113</v>
      </c>
      <c r="BP14" s="73" t="s">
        <v>113</v>
      </c>
      <c r="BQ14" s="73" t="s">
        <v>113</v>
      </c>
      <c r="BR14" s="73" t="s">
        <v>113</v>
      </c>
      <c r="BS14" s="73" t="s">
        <v>112</v>
      </c>
      <c r="BT14" s="73" t="s">
        <v>116</v>
      </c>
      <c r="BU14" s="73" t="s">
        <v>116</v>
      </c>
      <c r="BV14" s="73" t="s">
        <v>116</v>
      </c>
      <c r="BW14" s="73" t="s">
        <v>113</v>
      </c>
    </row>
    <row r="15" spans="1:75" s="119" customFormat="1" ht="9">
      <c r="A15" s="120" t="s">
        <v>120</v>
      </c>
      <c r="B15" s="121">
        <v>126571</v>
      </c>
      <c r="C15" s="122">
        <v>2410</v>
      </c>
      <c r="D15" s="123"/>
      <c r="E15" s="124"/>
      <c r="F15" s="125"/>
      <c r="G15" s="125"/>
      <c r="H15" s="125"/>
      <c r="I15" s="126"/>
      <c r="J15" s="125"/>
      <c r="K15" s="126"/>
      <c r="L15" s="127"/>
      <c r="M15" s="127"/>
      <c r="N15" s="128"/>
      <c r="O15" s="127"/>
      <c r="P15" s="129"/>
      <c r="Q15" s="130"/>
      <c r="R15" s="127"/>
      <c r="S15" s="128"/>
      <c r="T15" s="127"/>
      <c r="U15" s="127"/>
      <c r="V15" s="127"/>
      <c r="W15" s="127"/>
      <c r="X15" s="127"/>
      <c r="Y15" s="128"/>
      <c r="Z15" s="131"/>
      <c r="AA15" s="132"/>
      <c r="AB15" s="128"/>
      <c r="AC15" s="127"/>
      <c r="AD15" s="127"/>
      <c r="AE15" s="128"/>
      <c r="AF15" s="127"/>
      <c r="AG15" s="127"/>
      <c r="AH15" s="132"/>
      <c r="AI15" s="128"/>
      <c r="AJ15" s="131"/>
      <c r="AK15" s="131"/>
      <c r="AL15" s="126"/>
      <c r="AM15" s="131"/>
      <c r="AN15" s="133"/>
      <c r="AO15" s="131"/>
      <c r="AP15" s="133"/>
      <c r="AQ15" s="131"/>
      <c r="AR15" s="133"/>
      <c r="AS15" s="131"/>
      <c r="AT15" s="133"/>
      <c r="AU15" s="131"/>
      <c r="AV15" s="131"/>
      <c r="AW15" s="133"/>
      <c r="AX15" s="131"/>
      <c r="AY15" s="131"/>
      <c r="AZ15" s="133"/>
      <c r="BA15" s="134"/>
      <c r="BB15" s="135"/>
      <c r="BC15" s="133"/>
      <c r="BD15" s="131"/>
      <c r="BE15" s="136"/>
      <c r="BF15" s="126"/>
      <c r="BG15" s="131"/>
      <c r="BH15" s="133"/>
      <c r="BI15" s="126"/>
      <c r="BJ15" s="131"/>
      <c r="BK15" s="131"/>
      <c r="BL15" s="125"/>
      <c r="BM15" s="133"/>
      <c r="BN15" s="124"/>
      <c r="BO15" s="137" t="s">
        <v>116</v>
      </c>
      <c r="BP15" s="137" t="s">
        <v>116</v>
      </c>
      <c r="BQ15" s="137"/>
      <c r="BR15" s="137" t="s">
        <v>116</v>
      </c>
      <c r="BS15" s="137" t="s">
        <v>116</v>
      </c>
      <c r="BT15" s="137" t="s">
        <v>116</v>
      </c>
      <c r="BU15" s="137" t="s">
        <v>116</v>
      </c>
      <c r="BV15" s="137" t="s">
        <v>116</v>
      </c>
      <c r="BW15" s="137" t="s">
        <v>116</v>
      </c>
    </row>
    <row r="16" spans="1:75" ht="9">
      <c r="A16" s="1" t="s">
        <v>148</v>
      </c>
      <c r="B16" s="2">
        <v>127741</v>
      </c>
      <c r="C16" s="80">
        <v>9596</v>
      </c>
      <c r="D16" s="33">
        <v>1</v>
      </c>
      <c r="E16" s="4">
        <v>18</v>
      </c>
      <c r="F16" s="5">
        <v>0</v>
      </c>
      <c r="G16" s="5">
        <v>31.82</v>
      </c>
      <c r="H16" s="5">
        <v>16.37</v>
      </c>
      <c r="I16" s="6">
        <v>66.19</v>
      </c>
      <c r="J16" s="5">
        <f>SUM(E16/(C16/1000))</f>
        <v>1.8757815756565235</v>
      </c>
      <c r="K16" s="6">
        <f>SUM(I16/(C16/1000))</f>
        <v>6.8976656940391825</v>
      </c>
      <c r="L16" s="7">
        <v>939828</v>
      </c>
      <c r="M16" s="7">
        <v>1155424</v>
      </c>
      <c r="N16" s="8">
        <v>212225</v>
      </c>
      <c r="O16" s="7">
        <v>2307477</v>
      </c>
      <c r="P16" s="29">
        <f>O16/AF16</f>
        <v>0.529719694566204</v>
      </c>
      <c r="Q16" s="30">
        <f>O16/C16</f>
        <v>240.46238015839933</v>
      </c>
      <c r="R16" s="7">
        <v>557875</v>
      </c>
      <c r="S16" s="8">
        <v>0</v>
      </c>
      <c r="T16" s="7">
        <v>1094665</v>
      </c>
      <c r="U16" s="7">
        <v>212293</v>
      </c>
      <c r="V16" s="7">
        <v>46712</v>
      </c>
      <c r="W16" s="7">
        <v>26867</v>
      </c>
      <c r="X16" s="7">
        <v>50221</v>
      </c>
      <c r="Y16" s="8">
        <v>0</v>
      </c>
      <c r="Z16" s="44">
        <f>SUM(R16:Y16)</f>
        <v>1988633</v>
      </c>
      <c r="AA16" s="9">
        <f>Z16/AF16</f>
        <v>0.45652375532422385</v>
      </c>
      <c r="AB16" s="8">
        <f>Z16/C16</f>
        <v>207.23561900791998</v>
      </c>
      <c r="AC16" s="7">
        <v>91589</v>
      </c>
      <c r="AD16" s="7">
        <v>61250</v>
      </c>
      <c r="AE16" s="8">
        <v>166090</v>
      </c>
      <c r="AF16" s="7">
        <v>4356034</v>
      </c>
      <c r="AG16" s="7">
        <v>378163</v>
      </c>
      <c r="AH16" s="9">
        <f>(R16+S16)/AF16</f>
        <v>0.12806947787827183</v>
      </c>
      <c r="AI16" s="8">
        <f>AF16/C16</f>
        <v>453.9426844518549</v>
      </c>
      <c r="AJ16" s="44">
        <v>19926</v>
      </c>
      <c r="AK16" s="44">
        <v>1020502</v>
      </c>
      <c r="AL16" s="6">
        <f>AK16/C16</f>
        <v>106.3466027511463</v>
      </c>
      <c r="AM16" s="44">
        <v>0</v>
      </c>
      <c r="AN16" s="63">
        <v>0</v>
      </c>
      <c r="AO16" s="44">
        <v>26353</v>
      </c>
      <c r="AP16" s="63">
        <v>2042049</v>
      </c>
      <c r="AQ16" s="44">
        <v>0</v>
      </c>
      <c r="AR16" s="63">
        <v>4768</v>
      </c>
      <c r="AS16" s="44">
        <v>2180</v>
      </c>
      <c r="AT16" s="63">
        <v>30100</v>
      </c>
      <c r="AU16" s="44">
        <v>13773</v>
      </c>
      <c r="AV16" s="44">
        <v>4574</v>
      </c>
      <c r="AW16" s="68">
        <v>18347</v>
      </c>
      <c r="AX16" s="44">
        <v>11112</v>
      </c>
      <c r="AY16" s="44">
        <v>5740</v>
      </c>
      <c r="AZ16" s="63">
        <v>16852</v>
      </c>
      <c r="BA16" s="84">
        <f t="shared" si="10"/>
        <v>1.756148395164652</v>
      </c>
      <c r="BB16" s="85">
        <f>AW16/AZ16</f>
        <v>1.0887135058153334</v>
      </c>
      <c r="BC16" s="63">
        <v>0</v>
      </c>
      <c r="BD16" s="44">
        <v>260456</v>
      </c>
      <c r="BE16" s="89">
        <v>46730</v>
      </c>
      <c r="BF16" s="6">
        <f t="shared" si="12"/>
        <v>4.869737390579408</v>
      </c>
      <c r="BG16" s="44">
        <v>474</v>
      </c>
      <c r="BH16" s="63">
        <v>10262</v>
      </c>
      <c r="BI16" s="6">
        <f t="shared" si="13"/>
        <v>1.0694039182992914</v>
      </c>
      <c r="BJ16" s="44">
        <v>96</v>
      </c>
      <c r="BK16" s="44">
        <v>22348</v>
      </c>
      <c r="BL16" s="5">
        <f t="shared" si="14"/>
        <v>2.3288870362651104</v>
      </c>
      <c r="BM16" s="63">
        <v>432</v>
      </c>
      <c r="BN16" s="4">
        <f t="shared" si="15"/>
        <v>0.045018757815756566</v>
      </c>
      <c r="BO16" s="73" t="s">
        <v>113</v>
      </c>
      <c r="BP16" s="73" t="s">
        <v>113</v>
      </c>
      <c r="BQ16" s="73" t="s">
        <v>113</v>
      </c>
      <c r="BR16" s="73" t="s">
        <v>113</v>
      </c>
      <c r="BS16" s="73" t="s">
        <v>112</v>
      </c>
      <c r="BT16" s="73" t="s">
        <v>116</v>
      </c>
      <c r="BU16" s="73" t="s">
        <v>116</v>
      </c>
      <c r="BV16" s="73" t="s">
        <v>116</v>
      </c>
      <c r="BW16" s="73" t="s">
        <v>113</v>
      </c>
    </row>
    <row r="17" spans="1:75" s="38" customFormat="1" ht="9">
      <c r="A17" s="31" t="s">
        <v>176</v>
      </c>
      <c r="B17" s="32"/>
      <c r="C17" s="81">
        <f aca="true" t="shared" si="16" ref="C17:I17">SUM(C7:C16)</f>
        <v>90338</v>
      </c>
      <c r="D17" s="33">
        <f t="shared" si="16"/>
        <v>8</v>
      </c>
      <c r="E17" s="33">
        <f t="shared" si="16"/>
        <v>168.5</v>
      </c>
      <c r="F17" s="34">
        <f t="shared" si="16"/>
        <v>16.2</v>
      </c>
      <c r="G17" s="34">
        <f t="shared" si="16"/>
        <v>300.55</v>
      </c>
      <c r="H17" s="34">
        <f t="shared" si="16"/>
        <v>137.42999999999998</v>
      </c>
      <c r="I17" s="35">
        <f t="shared" si="16"/>
        <v>622.6800000000001</v>
      </c>
      <c r="J17" s="34">
        <f>E17/(C17/1000)</f>
        <v>1.8652172950474883</v>
      </c>
      <c r="K17" s="35">
        <f>I17/(C17/1000)</f>
        <v>6.892780446766589</v>
      </c>
      <c r="L17" s="36">
        <f>SUM(L7:L16)</f>
        <v>10166082</v>
      </c>
      <c r="M17" s="36">
        <f>SUM(M7:M16)</f>
        <v>10975942</v>
      </c>
      <c r="N17" s="37">
        <f>SUM(N7:N16)</f>
        <v>2013091</v>
      </c>
      <c r="O17" s="36">
        <f>SUM(O7:O16)</f>
        <v>23155115</v>
      </c>
      <c r="P17" s="101">
        <f>O17/AF17</f>
        <v>0.4301192744266597</v>
      </c>
      <c r="Q17" s="97">
        <f>O17/C17</f>
        <v>256.3164449069052</v>
      </c>
      <c r="R17" s="36">
        <f aca="true" t="shared" si="17" ref="R17:Z17">SUM(R7:R16)</f>
        <v>8249683</v>
      </c>
      <c r="S17" s="37">
        <f t="shared" si="17"/>
        <v>638430</v>
      </c>
      <c r="T17" s="36">
        <f t="shared" si="17"/>
        <v>14630289</v>
      </c>
      <c r="U17" s="36">
        <f t="shared" si="17"/>
        <v>6082460</v>
      </c>
      <c r="V17" s="36">
        <f t="shared" si="17"/>
        <v>256366</v>
      </c>
      <c r="W17" s="36">
        <f t="shared" si="17"/>
        <v>505606</v>
      </c>
      <c r="X17" s="36">
        <f t="shared" si="17"/>
        <v>364757</v>
      </c>
      <c r="Y17" s="37">
        <f t="shared" si="17"/>
        <v>875569</v>
      </c>
      <c r="Z17" s="47">
        <f t="shared" si="17"/>
        <v>31603160</v>
      </c>
      <c r="AA17" s="98">
        <f>Z17/AF17</f>
        <v>0.5870464581492959</v>
      </c>
      <c r="AB17" s="37">
        <f aca="true" t="shared" si="18" ref="AB17:AG17">SUM(AB7:AB16)</f>
        <v>2581.283621774502</v>
      </c>
      <c r="AC17" s="36">
        <f t="shared" si="18"/>
        <v>1593102</v>
      </c>
      <c r="AD17" s="36">
        <f t="shared" si="18"/>
        <v>1535558</v>
      </c>
      <c r="AE17" s="37">
        <f t="shared" si="18"/>
        <v>2924493</v>
      </c>
      <c r="AF17" s="36">
        <f t="shared" si="18"/>
        <v>53834172</v>
      </c>
      <c r="AG17" s="36">
        <f t="shared" si="18"/>
        <v>1266626</v>
      </c>
      <c r="AH17" s="98">
        <f>(T17+U17)/AF17</f>
        <v>0.3847509533535688</v>
      </c>
      <c r="AI17" s="37">
        <f>AF17/C17</f>
        <v>595.9194580353783</v>
      </c>
      <c r="AJ17" s="47">
        <f>SUM(AJ7:AJ16)</f>
        <v>245292</v>
      </c>
      <c r="AK17" s="47">
        <f>SUM(AK7:AK16)</f>
        <v>8925685</v>
      </c>
      <c r="AL17" s="35">
        <f>AK17/C17</f>
        <v>98.80321680798778</v>
      </c>
      <c r="AM17" s="47">
        <f aca="true" t="shared" si="19" ref="AM17:AX17">SUM(AM7:AM16)</f>
        <v>18636</v>
      </c>
      <c r="AN17" s="64">
        <f t="shared" si="19"/>
        <v>84229</v>
      </c>
      <c r="AO17" s="47">
        <f t="shared" si="19"/>
        <v>170866</v>
      </c>
      <c r="AP17" s="64">
        <f t="shared" si="19"/>
        <v>14891238</v>
      </c>
      <c r="AQ17" s="47">
        <f t="shared" si="19"/>
        <v>897</v>
      </c>
      <c r="AR17" s="64">
        <f t="shared" si="19"/>
        <v>59415</v>
      </c>
      <c r="AS17" s="47">
        <f t="shared" si="19"/>
        <v>11190</v>
      </c>
      <c r="AT17" s="64">
        <f t="shared" si="19"/>
        <v>528087</v>
      </c>
      <c r="AU17" s="47">
        <f t="shared" si="19"/>
        <v>91826</v>
      </c>
      <c r="AV17" s="47">
        <f t="shared" si="19"/>
        <v>56789</v>
      </c>
      <c r="AW17" s="69">
        <f t="shared" si="19"/>
        <v>148615</v>
      </c>
      <c r="AX17" s="47">
        <f t="shared" si="19"/>
        <v>69200</v>
      </c>
      <c r="AY17" s="47">
        <f>SUM(AY7:AY16)</f>
        <v>78447</v>
      </c>
      <c r="AZ17" s="64">
        <f>SUM(AZ7:AZ16)</f>
        <v>147647</v>
      </c>
      <c r="BA17" s="99">
        <f>AZ17/C17</f>
        <v>1.6343842015541632</v>
      </c>
      <c r="BB17" s="100">
        <f>AW17/C17</f>
        <v>1.6450995151541987</v>
      </c>
      <c r="BC17" s="64">
        <f aca="true" t="shared" si="20" ref="BC17:BN17">SUM(BC7:BC16)</f>
        <v>197</v>
      </c>
      <c r="BD17" s="47">
        <f t="shared" si="20"/>
        <v>1581486</v>
      </c>
      <c r="BE17" s="90">
        <f t="shared" si="20"/>
        <v>601674</v>
      </c>
      <c r="BF17" s="35">
        <f t="shared" si="20"/>
        <v>40.411254236593</v>
      </c>
      <c r="BG17" s="47">
        <f t="shared" si="20"/>
        <v>4072</v>
      </c>
      <c r="BH17" s="64">
        <f t="shared" si="20"/>
        <v>49269</v>
      </c>
      <c r="BI17" s="35">
        <f t="shared" si="20"/>
        <v>4.717695994055243</v>
      </c>
      <c r="BJ17" s="47">
        <f t="shared" si="20"/>
        <v>732</v>
      </c>
      <c r="BK17" s="47">
        <f t="shared" si="20"/>
        <v>113652</v>
      </c>
      <c r="BL17" s="34">
        <f t="shared" si="20"/>
        <v>14.189074394059109</v>
      </c>
      <c r="BM17" s="64">
        <f t="shared" si="20"/>
        <v>11539</v>
      </c>
      <c r="BN17" s="33">
        <f t="shared" si="20"/>
        <v>0.7909509270894575</v>
      </c>
      <c r="BO17" s="74"/>
      <c r="BP17" s="74"/>
      <c r="BQ17" s="74"/>
      <c r="BR17" s="74"/>
      <c r="BS17" s="74"/>
      <c r="BT17" s="74"/>
      <c r="BU17" s="74"/>
      <c r="BV17" s="74"/>
      <c r="BW17" s="74"/>
    </row>
    <row r="18" spans="1:75" s="38" customFormat="1" ht="9">
      <c r="A18" s="31" t="s">
        <v>177</v>
      </c>
      <c r="B18" s="32"/>
      <c r="C18" s="81">
        <f aca="true" t="shared" si="21" ref="C18:I18">AVERAGE(C7:C16)</f>
        <v>10037.555555555555</v>
      </c>
      <c r="D18" s="33">
        <f t="shared" si="21"/>
        <v>1</v>
      </c>
      <c r="E18" s="33">
        <f t="shared" si="21"/>
        <v>21.0625</v>
      </c>
      <c r="F18" s="34">
        <f t="shared" si="21"/>
        <v>2.025</v>
      </c>
      <c r="G18" s="34">
        <f t="shared" si="21"/>
        <v>37.56875</v>
      </c>
      <c r="H18" s="34">
        <f t="shared" si="21"/>
        <v>17.178749999999997</v>
      </c>
      <c r="I18" s="35">
        <f t="shared" si="21"/>
        <v>77.83500000000001</v>
      </c>
      <c r="J18" s="34">
        <f aca="true" t="shared" si="22" ref="J18:O18">AVERAGE(J7:J16)</f>
        <v>2.2964765024976983</v>
      </c>
      <c r="K18" s="35">
        <f t="shared" si="22"/>
        <v>7.908936376581408</v>
      </c>
      <c r="L18" s="36">
        <f t="shared" si="22"/>
        <v>1270760.25</v>
      </c>
      <c r="M18" s="36">
        <f t="shared" si="22"/>
        <v>1371992.75</v>
      </c>
      <c r="N18" s="37">
        <f t="shared" si="22"/>
        <v>251636.375</v>
      </c>
      <c r="O18" s="36">
        <f t="shared" si="22"/>
        <v>2894389.375</v>
      </c>
      <c r="P18" s="96">
        <f>AVERAGE(P7:P16)</f>
        <v>0.49492212909106453</v>
      </c>
      <c r="Q18" s="97">
        <f aca="true" t="shared" si="23" ref="Q18:AG18">AVERAGE(Q7:Q16)</f>
        <v>282.12790369703924</v>
      </c>
      <c r="R18" s="36">
        <f t="shared" si="23"/>
        <v>1031210.375</v>
      </c>
      <c r="S18" s="37">
        <f t="shared" si="23"/>
        <v>79803.75</v>
      </c>
      <c r="T18" s="36">
        <f t="shared" si="23"/>
        <v>1828786.125</v>
      </c>
      <c r="U18" s="36">
        <f t="shared" si="23"/>
        <v>760307.5</v>
      </c>
      <c r="V18" s="36">
        <f t="shared" si="23"/>
        <v>32045.75</v>
      </c>
      <c r="W18" s="36">
        <f t="shared" si="23"/>
        <v>63200.75</v>
      </c>
      <c r="X18" s="36">
        <f t="shared" si="23"/>
        <v>45594.625</v>
      </c>
      <c r="Y18" s="37">
        <f t="shared" si="23"/>
        <v>109446.125</v>
      </c>
      <c r="Z18" s="47">
        <f t="shared" si="23"/>
        <v>3950395</v>
      </c>
      <c r="AA18" s="98">
        <f t="shared" si="23"/>
        <v>0.508399915773238</v>
      </c>
      <c r="AB18" s="37">
        <f t="shared" si="23"/>
        <v>322.66045272181276</v>
      </c>
      <c r="AC18" s="36">
        <f t="shared" si="23"/>
        <v>199137.75</v>
      </c>
      <c r="AD18" s="36">
        <f t="shared" si="23"/>
        <v>191944.75</v>
      </c>
      <c r="AE18" s="37">
        <f t="shared" si="23"/>
        <v>365561.625</v>
      </c>
      <c r="AF18" s="36">
        <f t="shared" si="23"/>
        <v>6729271.5</v>
      </c>
      <c r="AG18" s="36">
        <f t="shared" si="23"/>
        <v>158328.25</v>
      </c>
      <c r="AH18" s="98">
        <f aca="true" t="shared" si="24" ref="AH18:AX18">AVERAGE(AH7:AH16)</f>
        <v>0.13417442437258237</v>
      </c>
      <c r="AI18" s="37">
        <f t="shared" si="24"/>
        <v>596.0212649095822</v>
      </c>
      <c r="AJ18" s="47">
        <f t="shared" si="24"/>
        <v>30661.5</v>
      </c>
      <c r="AK18" s="47">
        <f t="shared" si="24"/>
        <v>1115710.625</v>
      </c>
      <c r="AL18" s="35">
        <f t="shared" si="24"/>
        <v>118.96644586681464</v>
      </c>
      <c r="AM18" s="47">
        <f t="shared" si="24"/>
        <v>2329.5</v>
      </c>
      <c r="AN18" s="64">
        <f t="shared" si="24"/>
        <v>10528.625</v>
      </c>
      <c r="AO18" s="47">
        <f t="shared" si="24"/>
        <v>21358.25</v>
      </c>
      <c r="AP18" s="64">
        <f t="shared" si="24"/>
        <v>1861404.75</v>
      </c>
      <c r="AQ18" s="47">
        <f t="shared" si="24"/>
        <v>112.125</v>
      </c>
      <c r="AR18" s="64">
        <f t="shared" si="24"/>
        <v>7426.875</v>
      </c>
      <c r="AS18" s="47">
        <f t="shared" si="24"/>
        <v>1398.75</v>
      </c>
      <c r="AT18" s="64">
        <f t="shared" si="24"/>
        <v>66010.875</v>
      </c>
      <c r="AU18" s="47">
        <f t="shared" si="24"/>
        <v>11478.25</v>
      </c>
      <c r="AV18" s="47">
        <f t="shared" si="24"/>
        <v>7098.625</v>
      </c>
      <c r="AW18" s="69">
        <f t="shared" si="24"/>
        <v>18576.875</v>
      </c>
      <c r="AX18" s="47">
        <f t="shared" si="24"/>
        <v>8650</v>
      </c>
      <c r="AY18" s="47">
        <f aca="true" t="shared" si="25" ref="AY18:BN18">AVERAGE(AY7:AY16)</f>
        <v>9805.875</v>
      </c>
      <c r="AZ18" s="64">
        <f t="shared" si="25"/>
        <v>18455.875</v>
      </c>
      <c r="BA18" s="99">
        <f t="shared" si="25"/>
        <v>1.5427519254540167</v>
      </c>
      <c r="BB18" s="100">
        <f t="shared" si="25"/>
        <v>1.1187442851419986</v>
      </c>
      <c r="BC18" s="64">
        <f t="shared" si="25"/>
        <v>24.625</v>
      </c>
      <c r="BD18" s="47">
        <f t="shared" si="25"/>
        <v>197685.75</v>
      </c>
      <c r="BE18" s="90">
        <f t="shared" si="25"/>
        <v>75209.25</v>
      </c>
      <c r="BF18" s="35">
        <f t="shared" si="25"/>
        <v>5.051406779574125</v>
      </c>
      <c r="BG18" s="47">
        <f t="shared" si="25"/>
        <v>509</v>
      </c>
      <c r="BH18" s="64">
        <f t="shared" si="25"/>
        <v>6158.625</v>
      </c>
      <c r="BI18" s="35">
        <f t="shared" si="25"/>
        <v>0.5897119992569054</v>
      </c>
      <c r="BJ18" s="47">
        <f t="shared" si="25"/>
        <v>91.5</v>
      </c>
      <c r="BK18" s="47">
        <f t="shared" si="25"/>
        <v>14206.5</v>
      </c>
      <c r="BL18" s="34">
        <f t="shared" si="25"/>
        <v>1.7736342992573886</v>
      </c>
      <c r="BM18" s="64">
        <f t="shared" si="25"/>
        <v>1442.375</v>
      </c>
      <c r="BN18" s="33">
        <f t="shared" si="25"/>
        <v>0.09886886588618218</v>
      </c>
      <c r="BO18" s="74"/>
      <c r="BP18" s="74"/>
      <c r="BQ18" s="74"/>
      <c r="BR18" s="74"/>
      <c r="BS18" s="74"/>
      <c r="BT18" s="74"/>
      <c r="BU18" s="74"/>
      <c r="BV18" s="74"/>
      <c r="BW18" s="74"/>
    </row>
    <row r="19" spans="1:75" s="59" customFormat="1" ht="3.75" customHeight="1">
      <c r="A19" s="12"/>
      <c r="B19" s="12"/>
      <c r="C19" s="79"/>
      <c r="D19" s="12"/>
      <c r="E19" s="51"/>
      <c r="F19" s="51"/>
      <c r="G19" s="51"/>
      <c r="H19" s="51"/>
      <c r="I19" s="52"/>
      <c r="J19" s="51"/>
      <c r="K19" s="52"/>
      <c r="L19" s="21"/>
      <c r="M19" s="21"/>
      <c r="N19" s="14"/>
      <c r="O19" s="21"/>
      <c r="P19" s="53"/>
      <c r="Q19" s="54"/>
      <c r="R19" s="21"/>
      <c r="S19" s="14"/>
      <c r="T19" s="55"/>
      <c r="U19" s="55"/>
      <c r="V19" s="55"/>
      <c r="W19" s="55"/>
      <c r="X19" s="55"/>
      <c r="Y19" s="56"/>
      <c r="Z19" s="57"/>
      <c r="AA19" s="58"/>
      <c r="AB19" s="56"/>
      <c r="AC19" s="55"/>
      <c r="AD19" s="55"/>
      <c r="AE19" s="56"/>
      <c r="AF19" s="55"/>
      <c r="AG19" s="55"/>
      <c r="AH19" s="58"/>
      <c r="AI19" s="56"/>
      <c r="AJ19" s="57"/>
      <c r="AK19" s="57"/>
      <c r="AL19" s="87"/>
      <c r="AM19" s="57"/>
      <c r="AN19" s="62"/>
      <c r="AO19" s="57"/>
      <c r="AP19" s="62"/>
      <c r="AQ19" s="57"/>
      <c r="AR19" s="62"/>
      <c r="AS19" s="57"/>
      <c r="AT19" s="62"/>
      <c r="AU19" s="57"/>
      <c r="AV19" s="57"/>
      <c r="AW19" s="67"/>
      <c r="AX19" s="57"/>
      <c r="AY19" s="57"/>
      <c r="AZ19" s="62"/>
      <c r="BC19" s="62"/>
      <c r="BD19" s="57"/>
      <c r="BE19" s="57"/>
      <c r="BF19" s="62"/>
      <c r="BG19" s="57"/>
      <c r="BH19" s="62"/>
      <c r="BI19" s="62"/>
      <c r="BJ19" s="57"/>
      <c r="BK19" s="57"/>
      <c r="BL19" s="57"/>
      <c r="BM19" s="62"/>
      <c r="BN19" s="57"/>
      <c r="BO19" s="13"/>
      <c r="BP19" s="13"/>
      <c r="BQ19" s="13"/>
      <c r="BR19" s="13"/>
      <c r="BS19" s="13"/>
      <c r="BT19" s="13"/>
      <c r="BU19" s="13"/>
      <c r="BV19" s="13"/>
      <c r="BW19" s="13"/>
    </row>
    <row r="20" spans="1:52" ht="8.25" customHeight="1">
      <c r="A20" s="31" t="s">
        <v>175</v>
      </c>
      <c r="P20" s="29"/>
      <c r="Q20" s="30"/>
      <c r="AW20" s="68"/>
      <c r="AZ20" s="63"/>
    </row>
    <row r="21" spans="1:75" ht="9">
      <c r="A21" s="1" t="s">
        <v>111</v>
      </c>
      <c r="B21" s="2">
        <v>126182</v>
      </c>
      <c r="C21" s="80">
        <v>1993</v>
      </c>
      <c r="D21" s="33">
        <v>0</v>
      </c>
      <c r="E21" s="4">
        <v>6</v>
      </c>
      <c r="F21" s="5">
        <v>0</v>
      </c>
      <c r="G21" s="5">
        <v>3</v>
      </c>
      <c r="H21" s="5">
        <v>11</v>
      </c>
      <c r="I21" s="6">
        <v>20</v>
      </c>
      <c r="J21" s="5">
        <f aca="true" t="shared" si="26" ref="J21:J73">SUM(E21/(C21/1000))</f>
        <v>3.0105368790767684</v>
      </c>
      <c r="K21" s="6">
        <f aca="true" t="shared" si="27" ref="K21:K73">SUM(I21/(C21/1000))</f>
        <v>10.035122930255895</v>
      </c>
      <c r="L21" s="7">
        <v>240604</v>
      </c>
      <c r="M21" s="7">
        <v>113404</v>
      </c>
      <c r="N21" s="8">
        <v>118800</v>
      </c>
      <c r="O21" s="7">
        <v>472808</v>
      </c>
      <c r="P21" s="29">
        <f aca="true" t="shared" si="28" ref="P21:P73">O21/AF21</f>
        <v>0.6395969849626908</v>
      </c>
      <c r="Q21" s="30">
        <f aca="true" t="shared" si="29" ref="Q21:Q73">O21/C21</f>
        <v>237.23432012042147</v>
      </c>
      <c r="R21" s="7">
        <v>76464</v>
      </c>
      <c r="S21" s="8">
        <v>90558</v>
      </c>
      <c r="T21" s="7">
        <v>89249</v>
      </c>
      <c r="U21" s="7">
        <v>0</v>
      </c>
      <c r="V21" s="7">
        <v>883</v>
      </c>
      <c r="W21" s="7">
        <v>220</v>
      </c>
      <c r="X21" s="7">
        <v>5987</v>
      </c>
      <c r="Y21" s="8">
        <v>0</v>
      </c>
      <c r="Z21" s="44">
        <f>SUM(R21:Y21)</f>
        <v>263361</v>
      </c>
      <c r="AA21" s="9">
        <f>Z21/AF21</f>
        <v>0.35626491420779516</v>
      </c>
      <c r="AB21" s="8">
        <f>Z21/C21</f>
        <v>132.14300050175615</v>
      </c>
      <c r="AC21" s="7">
        <v>4500</v>
      </c>
      <c r="AD21" s="7">
        <v>40000</v>
      </c>
      <c r="AE21" s="8">
        <v>50000</v>
      </c>
      <c r="AF21" s="7">
        <v>739228</v>
      </c>
      <c r="AG21" s="7">
        <v>0</v>
      </c>
      <c r="AH21" s="9">
        <f>(R21+S21)/AF21</f>
        <v>0.22594111694903332</v>
      </c>
      <c r="AI21" s="8">
        <f>AF21/C21</f>
        <v>370.91219267436026</v>
      </c>
      <c r="AJ21" s="44">
        <v>16385</v>
      </c>
      <c r="AK21" s="44">
        <v>0</v>
      </c>
      <c r="AM21" s="44">
        <v>0</v>
      </c>
      <c r="AN21" s="63">
        <v>0</v>
      </c>
      <c r="AO21" s="44">
        <v>12507</v>
      </c>
      <c r="AP21" s="63">
        <v>0</v>
      </c>
      <c r="AQ21" s="44">
        <v>9</v>
      </c>
      <c r="AR21" s="63">
        <v>0</v>
      </c>
      <c r="AS21" s="44">
        <v>108</v>
      </c>
      <c r="AT21" s="63">
        <v>0</v>
      </c>
      <c r="AU21" s="44">
        <v>1936</v>
      </c>
      <c r="AV21" s="44">
        <v>1800</v>
      </c>
      <c r="AW21" s="68">
        <v>3736</v>
      </c>
      <c r="AX21" s="44">
        <v>1484</v>
      </c>
      <c r="AY21" s="44">
        <v>1315</v>
      </c>
      <c r="AZ21" s="63">
        <v>2799</v>
      </c>
      <c r="BA21" s="84">
        <f aca="true" t="shared" si="30" ref="BA21:BA26">AZ21/C21</f>
        <v>1.4044154540893126</v>
      </c>
      <c r="BB21" s="85">
        <f>AW21/AZ21</f>
        <v>1.3347624151482673</v>
      </c>
      <c r="BC21" s="63">
        <v>1</v>
      </c>
      <c r="BD21" s="44">
        <v>4852</v>
      </c>
      <c r="BE21" s="89">
        <v>75</v>
      </c>
      <c r="BF21" s="6">
        <f>BE21/C21</f>
        <v>0.03763171098845961</v>
      </c>
      <c r="BG21" s="44">
        <v>112</v>
      </c>
      <c r="BH21" s="63">
        <v>2297</v>
      </c>
      <c r="BI21" s="6">
        <f>BH21/C21</f>
        <v>1.1525338685398896</v>
      </c>
      <c r="BJ21" s="44">
        <v>88</v>
      </c>
      <c r="BK21" s="44">
        <v>1600</v>
      </c>
      <c r="BL21" s="5">
        <f>BK21/C21</f>
        <v>0.8028098344204716</v>
      </c>
      <c r="BM21" s="63">
        <v>34</v>
      </c>
      <c r="BN21" s="4">
        <f>BM21/C21</f>
        <v>0.017059708981435023</v>
      </c>
      <c r="BO21" s="73" t="s">
        <v>112</v>
      </c>
      <c r="BP21" s="73" t="s">
        <v>113</v>
      </c>
      <c r="BQ21" s="73" t="s">
        <v>113</v>
      </c>
      <c r="BR21" s="73" t="s">
        <v>113</v>
      </c>
      <c r="BS21" s="73" t="s">
        <v>113</v>
      </c>
      <c r="BT21" s="73" t="s">
        <v>113</v>
      </c>
      <c r="BU21" s="73" t="s">
        <v>112</v>
      </c>
      <c r="BV21" s="73" t="s">
        <v>112</v>
      </c>
      <c r="BW21" s="73" t="s">
        <v>113</v>
      </c>
    </row>
    <row r="22" spans="1:75" ht="9">
      <c r="A22" s="1" t="s">
        <v>139</v>
      </c>
      <c r="B22" s="2">
        <v>127185</v>
      </c>
      <c r="C22" s="80">
        <v>2727</v>
      </c>
      <c r="D22" s="33">
        <v>0</v>
      </c>
      <c r="E22" s="4">
        <v>8</v>
      </c>
      <c r="F22" s="5">
        <v>0</v>
      </c>
      <c r="G22" s="5">
        <v>7.5</v>
      </c>
      <c r="H22" s="5">
        <v>6</v>
      </c>
      <c r="I22" s="6">
        <v>21.5</v>
      </c>
      <c r="J22" s="5">
        <f t="shared" si="26"/>
        <v>2.933626696002934</v>
      </c>
      <c r="K22" s="6">
        <f t="shared" si="27"/>
        <v>7.884121745507884</v>
      </c>
      <c r="L22" s="7">
        <v>333064</v>
      </c>
      <c r="M22" s="7">
        <v>262417</v>
      </c>
      <c r="N22" s="8">
        <v>67714</v>
      </c>
      <c r="O22" s="7">
        <v>663195</v>
      </c>
      <c r="P22" s="29">
        <f t="shared" si="28"/>
        <v>0.629638420385552</v>
      </c>
      <c r="Q22" s="30">
        <f t="shared" si="29"/>
        <v>243.1958195819582</v>
      </c>
      <c r="R22" s="7">
        <v>73142</v>
      </c>
      <c r="S22" s="8">
        <v>1200</v>
      </c>
      <c r="T22" s="7">
        <v>123890</v>
      </c>
      <c r="U22" s="7">
        <v>100742</v>
      </c>
      <c r="V22" s="7">
        <v>4778</v>
      </c>
      <c r="W22" s="7">
        <v>11501</v>
      </c>
      <c r="X22" s="7">
        <v>6700</v>
      </c>
      <c r="Y22" s="8">
        <v>370</v>
      </c>
      <c r="Z22" s="44">
        <f aca="true" t="shared" si="31" ref="Z22:Z74">SUM(R22:Y22)</f>
        <v>322323</v>
      </c>
      <c r="AA22" s="9">
        <f aca="true" t="shared" si="32" ref="AA22:AA74">Z22/AF22</f>
        <v>0.30601398468615154</v>
      </c>
      <c r="AB22" s="8">
        <f aca="true" t="shared" si="33" ref="AB22:AB74">Z22/C22</f>
        <v>118.1969196919692</v>
      </c>
      <c r="AC22" s="7">
        <v>62490</v>
      </c>
      <c r="AD22" s="7">
        <v>32486</v>
      </c>
      <c r="AE22" s="8">
        <v>79521</v>
      </c>
      <c r="AF22" s="7">
        <v>1053295</v>
      </c>
      <c r="AG22" s="7">
        <v>115408</v>
      </c>
      <c r="AH22" s="9">
        <f aca="true" t="shared" si="34" ref="AH22:AH74">(R22+S22)/AF22</f>
        <v>0.07058041669237963</v>
      </c>
      <c r="AI22" s="8">
        <f aca="true" t="shared" si="35" ref="AI22:AI74">AF22/C22</f>
        <v>386.2467913458012</v>
      </c>
      <c r="AJ22" s="44">
        <v>346</v>
      </c>
      <c r="AK22" s="44">
        <v>166350</v>
      </c>
      <c r="AL22" s="6">
        <f aca="true" t="shared" si="36" ref="AL22:AL74">AK22/C22</f>
        <v>61.001100110011</v>
      </c>
      <c r="AM22" s="44">
        <v>0</v>
      </c>
      <c r="AN22" s="63">
        <v>0</v>
      </c>
      <c r="AO22" s="44">
        <v>0</v>
      </c>
      <c r="AP22" s="63">
        <v>345266</v>
      </c>
      <c r="AQ22" s="44">
        <v>0</v>
      </c>
      <c r="AR22" s="63">
        <v>460</v>
      </c>
      <c r="AS22" s="44">
        <v>615</v>
      </c>
      <c r="AT22" s="63">
        <v>4510</v>
      </c>
      <c r="AU22" s="44">
        <v>2875</v>
      </c>
      <c r="AV22" s="44">
        <v>725</v>
      </c>
      <c r="AW22" s="68">
        <v>3600</v>
      </c>
      <c r="AX22" s="44">
        <v>679</v>
      </c>
      <c r="AY22" s="44">
        <v>2692</v>
      </c>
      <c r="AZ22" s="63">
        <v>3371</v>
      </c>
      <c r="BA22" s="84">
        <f t="shared" si="30"/>
        <v>1.2361569490282363</v>
      </c>
      <c r="BB22" s="85">
        <f aca="true" t="shared" si="37" ref="BB22:BB66">AW22/AZ22</f>
        <v>1.0679323642835954</v>
      </c>
      <c r="BC22" s="63">
        <v>0</v>
      </c>
      <c r="BD22" s="44">
        <v>61917</v>
      </c>
      <c r="BE22" s="89">
        <v>5603</v>
      </c>
      <c r="BF22" s="6">
        <f>BE22/C22</f>
        <v>2.0546387972130544</v>
      </c>
      <c r="BG22" s="44">
        <v>44</v>
      </c>
      <c r="BH22" s="63">
        <v>832</v>
      </c>
      <c r="BI22" s="6">
        <f>BH22/C22</f>
        <v>0.3050971763843051</v>
      </c>
      <c r="BJ22" s="44">
        <v>81</v>
      </c>
      <c r="BK22" s="44">
        <v>5999</v>
      </c>
      <c r="BL22" s="5">
        <f>BK22/C22</f>
        <v>2.1998533186652</v>
      </c>
      <c r="BM22" s="63">
        <v>126</v>
      </c>
      <c r="BN22" s="4">
        <f>BM22/C22</f>
        <v>0.0462046204620462</v>
      </c>
      <c r="BO22" s="73" t="s">
        <v>112</v>
      </c>
      <c r="BP22" s="73" t="s">
        <v>113</v>
      </c>
      <c r="BQ22" s="73" t="s">
        <v>112</v>
      </c>
      <c r="BR22" s="73" t="s">
        <v>112</v>
      </c>
      <c r="BS22" s="73" t="s">
        <v>112</v>
      </c>
      <c r="BT22" s="73" t="s">
        <v>116</v>
      </c>
      <c r="BU22" s="73" t="s">
        <v>116</v>
      </c>
      <c r="BV22" s="73" t="s">
        <v>116</v>
      </c>
      <c r="BW22" s="73" t="s">
        <v>113</v>
      </c>
    </row>
    <row r="23" spans="1:75" ht="9">
      <c r="A23" s="1" t="s">
        <v>143</v>
      </c>
      <c r="B23" s="2">
        <v>127556</v>
      </c>
      <c r="C23" s="80">
        <v>4334</v>
      </c>
      <c r="D23" s="33">
        <v>0</v>
      </c>
      <c r="E23" s="4">
        <v>7</v>
      </c>
      <c r="F23" s="5">
        <v>1</v>
      </c>
      <c r="G23" s="5">
        <v>10</v>
      </c>
      <c r="H23" s="5">
        <v>9</v>
      </c>
      <c r="I23" s="6">
        <v>27</v>
      </c>
      <c r="J23" s="5">
        <f t="shared" si="26"/>
        <v>1.6151361329026306</v>
      </c>
      <c r="K23" s="6">
        <f t="shared" si="27"/>
        <v>6.229810798338717</v>
      </c>
      <c r="L23" s="7">
        <v>477471</v>
      </c>
      <c r="M23" s="7">
        <v>421650</v>
      </c>
      <c r="N23" s="8">
        <v>33869</v>
      </c>
      <c r="O23" s="7">
        <v>932990</v>
      </c>
      <c r="P23" s="29">
        <f t="shared" si="28"/>
        <v>0.6618072141306222</v>
      </c>
      <c r="Q23" s="30">
        <f t="shared" si="29"/>
        <v>215.27226580526073</v>
      </c>
      <c r="R23" s="7">
        <v>156291</v>
      </c>
      <c r="S23" s="8">
        <v>22133</v>
      </c>
      <c r="T23" s="7">
        <v>204911</v>
      </c>
      <c r="U23" s="7">
        <v>95436</v>
      </c>
      <c r="V23" s="7">
        <v>8429</v>
      </c>
      <c r="W23" s="7">
        <v>4637</v>
      </c>
      <c r="X23" s="7">
        <v>7160</v>
      </c>
      <c r="Y23" s="8">
        <v>0</v>
      </c>
      <c r="Z23" s="44">
        <f t="shared" si="31"/>
        <v>498997</v>
      </c>
      <c r="AA23" s="9">
        <f t="shared" si="32"/>
        <v>0.3539585787945616</v>
      </c>
      <c r="AB23" s="8">
        <f t="shared" si="33"/>
        <v>115.13544070143055</v>
      </c>
      <c r="AC23" s="7">
        <v>16766</v>
      </c>
      <c r="AD23" s="7">
        <v>62966</v>
      </c>
      <c r="AE23" s="8">
        <v>24040</v>
      </c>
      <c r="AF23" s="7">
        <v>1409761</v>
      </c>
      <c r="AG23" s="7">
        <v>150849</v>
      </c>
      <c r="AH23" s="9">
        <f t="shared" si="34"/>
        <v>0.12656329689926166</v>
      </c>
      <c r="AI23" s="8">
        <f t="shared" si="35"/>
        <v>325.27941855099215</v>
      </c>
      <c r="AJ23" s="44">
        <v>8368</v>
      </c>
      <c r="AK23" s="44">
        <v>304558</v>
      </c>
      <c r="AL23" s="6">
        <f t="shared" si="36"/>
        <v>70.27180433779418</v>
      </c>
      <c r="AM23" s="44">
        <v>790</v>
      </c>
      <c r="AN23" s="63">
        <v>7406</v>
      </c>
      <c r="AO23" s="44">
        <v>24185</v>
      </c>
      <c r="AP23" s="63">
        <v>958311</v>
      </c>
      <c r="AQ23" s="44">
        <v>730</v>
      </c>
      <c r="AR23" s="63">
        <v>33330</v>
      </c>
      <c r="AS23" s="44">
        <v>512</v>
      </c>
      <c r="AT23" s="63">
        <v>10547</v>
      </c>
      <c r="AU23" s="44">
        <v>2465</v>
      </c>
      <c r="AV23" s="44">
        <v>2215</v>
      </c>
      <c r="AW23" s="68">
        <v>4680</v>
      </c>
      <c r="AX23" s="44">
        <v>545</v>
      </c>
      <c r="AY23" s="44">
        <v>1835</v>
      </c>
      <c r="AZ23" s="63">
        <v>2380</v>
      </c>
      <c r="BA23" s="84">
        <f t="shared" si="30"/>
        <v>0.5491462851868943</v>
      </c>
      <c r="BB23" s="85">
        <f t="shared" si="37"/>
        <v>1.9663865546218486</v>
      </c>
      <c r="BC23" s="63">
        <v>7</v>
      </c>
      <c r="BD23" s="44">
        <v>29203</v>
      </c>
      <c r="BE23" s="89">
        <v>7823</v>
      </c>
      <c r="BF23" s="6">
        <f>BE23/C23</f>
        <v>1.8050299953853253</v>
      </c>
      <c r="BG23" s="44">
        <v>89</v>
      </c>
      <c r="BH23" s="63">
        <v>1929</v>
      </c>
      <c r="BI23" s="6">
        <f>BH23/C23</f>
        <v>0.44508537148131055</v>
      </c>
      <c r="BJ23" s="44">
        <v>88</v>
      </c>
      <c r="BK23" s="44">
        <v>10576</v>
      </c>
      <c r="BL23" s="5">
        <f>BK23/C23</f>
        <v>2.4402399630826026</v>
      </c>
      <c r="BM23" s="63">
        <v>281</v>
      </c>
      <c r="BN23" s="4">
        <f>BM23/C23</f>
        <v>0.06483617904937702</v>
      </c>
      <c r="BO23" s="73" t="s">
        <v>112</v>
      </c>
      <c r="BP23" s="73" t="s">
        <v>113</v>
      </c>
      <c r="BQ23" s="73" t="s">
        <v>113</v>
      </c>
      <c r="BR23" s="73" t="s">
        <v>112</v>
      </c>
      <c r="BS23" s="73" t="s">
        <v>112</v>
      </c>
      <c r="BT23" s="73" t="s">
        <v>112</v>
      </c>
      <c r="BU23" s="73" t="s">
        <v>116</v>
      </c>
      <c r="BV23" s="73" t="s">
        <v>116</v>
      </c>
      <c r="BW23" s="73" t="s">
        <v>113</v>
      </c>
    </row>
    <row r="24" spans="1:75" s="119" customFormat="1" ht="9">
      <c r="A24" s="104" t="s">
        <v>186</v>
      </c>
      <c r="B24" s="105">
        <v>127565</v>
      </c>
      <c r="C24" s="106"/>
      <c r="D24" s="107"/>
      <c r="E24" s="108"/>
      <c r="F24" s="109"/>
      <c r="G24" s="109"/>
      <c r="H24" s="109"/>
      <c r="I24" s="110"/>
      <c r="J24" s="109"/>
      <c r="K24" s="110"/>
      <c r="L24" s="111"/>
      <c r="M24" s="111"/>
      <c r="N24" s="102"/>
      <c r="O24" s="111"/>
      <c r="P24" s="103"/>
      <c r="Q24" s="112"/>
      <c r="R24" s="111"/>
      <c r="S24" s="102"/>
      <c r="T24" s="111"/>
      <c r="U24" s="111"/>
      <c r="V24" s="111"/>
      <c r="W24" s="111"/>
      <c r="X24" s="111"/>
      <c r="Y24" s="102"/>
      <c r="Z24" s="113"/>
      <c r="AA24" s="114"/>
      <c r="AB24" s="102"/>
      <c r="AC24" s="111"/>
      <c r="AD24" s="111"/>
      <c r="AE24" s="102"/>
      <c r="AF24" s="111"/>
      <c r="AG24" s="111"/>
      <c r="AH24" s="114"/>
      <c r="AI24" s="102"/>
      <c r="AJ24" s="113"/>
      <c r="AK24" s="113"/>
      <c r="AL24" s="110"/>
      <c r="AM24" s="113"/>
      <c r="AN24" s="68"/>
      <c r="AO24" s="113"/>
      <c r="AP24" s="68"/>
      <c r="AQ24" s="113"/>
      <c r="AR24" s="68"/>
      <c r="AS24" s="113"/>
      <c r="AT24" s="68"/>
      <c r="AU24" s="113"/>
      <c r="AV24" s="113"/>
      <c r="AW24" s="68"/>
      <c r="AX24" s="113"/>
      <c r="AY24" s="113"/>
      <c r="AZ24" s="68"/>
      <c r="BA24" s="115"/>
      <c r="BB24" s="116"/>
      <c r="BC24" s="68"/>
      <c r="BD24" s="113"/>
      <c r="BE24" s="117"/>
      <c r="BF24" s="110"/>
      <c r="BG24" s="113"/>
      <c r="BH24" s="68"/>
      <c r="BI24" s="110"/>
      <c r="BJ24" s="113"/>
      <c r="BK24" s="113"/>
      <c r="BL24" s="109"/>
      <c r="BM24" s="68"/>
      <c r="BN24" s="108"/>
      <c r="BO24" s="118"/>
      <c r="BP24" s="118" t="s">
        <v>116</v>
      </c>
      <c r="BQ24" s="118" t="s">
        <v>116</v>
      </c>
      <c r="BR24" s="118" t="s">
        <v>116</v>
      </c>
      <c r="BS24" s="118" t="s">
        <v>116</v>
      </c>
      <c r="BT24" s="118" t="s">
        <v>116</v>
      </c>
      <c r="BU24" s="118" t="s">
        <v>116</v>
      </c>
      <c r="BV24" s="118" t="s">
        <v>116</v>
      </c>
      <c r="BW24" s="118" t="s">
        <v>116</v>
      </c>
    </row>
    <row r="25" spans="1:75" ht="9" customHeight="1">
      <c r="A25" s="1" t="s">
        <v>161</v>
      </c>
      <c r="B25" s="2">
        <v>128391</v>
      </c>
      <c r="C25" s="80">
        <v>1618</v>
      </c>
      <c r="D25" s="33">
        <v>0</v>
      </c>
      <c r="E25" s="4">
        <v>4</v>
      </c>
      <c r="F25" s="5">
        <v>0.75</v>
      </c>
      <c r="G25" s="5">
        <v>2</v>
      </c>
      <c r="H25" s="5">
        <v>4.92</v>
      </c>
      <c r="I25" s="6">
        <v>11.67</v>
      </c>
      <c r="J25" s="5">
        <f t="shared" si="26"/>
        <v>2.472187886279357</v>
      </c>
      <c r="K25" s="6">
        <f t="shared" si="27"/>
        <v>7.212608158220024</v>
      </c>
      <c r="L25" s="7">
        <v>262554</v>
      </c>
      <c r="M25" s="7">
        <v>88728</v>
      </c>
      <c r="N25" s="8">
        <v>9509</v>
      </c>
      <c r="O25" s="7">
        <v>360791</v>
      </c>
      <c r="P25" s="29">
        <f t="shared" si="28"/>
        <v>0.6282011547488874</v>
      </c>
      <c r="Q25" s="30">
        <f t="shared" si="29"/>
        <v>222.9857849196539</v>
      </c>
      <c r="R25" s="7">
        <v>33163</v>
      </c>
      <c r="S25" s="8">
        <v>0</v>
      </c>
      <c r="T25" s="7">
        <v>122409</v>
      </c>
      <c r="U25" s="7">
        <v>20443</v>
      </c>
      <c r="V25" s="7">
        <v>869</v>
      </c>
      <c r="W25" s="7">
        <v>5430</v>
      </c>
      <c r="X25" s="7">
        <v>120</v>
      </c>
      <c r="Y25" s="8">
        <v>0</v>
      </c>
      <c r="Z25" s="44">
        <f t="shared" si="31"/>
        <v>182434</v>
      </c>
      <c r="AA25" s="9">
        <f t="shared" si="32"/>
        <v>0.31764996761409936</v>
      </c>
      <c r="AB25" s="8">
        <f t="shared" si="33"/>
        <v>112.75278121137207</v>
      </c>
      <c r="AC25" s="7">
        <v>42411</v>
      </c>
      <c r="AD25" s="7">
        <v>10000</v>
      </c>
      <c r="AE25" s="8">
        <v>0</v>
      </c>
      <c r="AF25" s="7">
        <v>574324</v>
      </c>
      <c r="AG25" s="7">
        <v>57362</v>
      </c>
      <c r="AH25" s="9">
        <f t="shared" si="34"/>
        <v>0.05774266790174187</v>
      </c>
      <c r="AI25" s="8">
        <f t="shared" si="35"/>
        <v>354.9592088998764</v>
      </c>
      <c r="AJ25" s="44">
        <v>3128</v>
      </c>
      <c r="AK25" s="44">
        <v>442045</v>
      </c>
      <c r="AL25" s="6">
        <f t="shared" si="36"/>
        <v>273.20457354758963</v>
      </c>
      <c r="AM25" s="44">
        <v>0</v>
      </c>
      <c r="AN25" s="63">
        <v>0</v>
      </c>
      <c r="AO25" s="44">
        <v>8269</v>
      </c>
      <c r="AP25" s="63">
        <v>1251615</v>
      </c>
      <c r="AQ25" s="44">
        <v>3</v>
      </c>
      <c r="AR25" s="63">
        <v>435</v>
      </c>
      <c r="AS25" s="44">
        <v>304</v>
      </c>
      <c r="AT25" s="63">
        <v>3405</v>
      </c>
      <c r="AU25" s="44">
        <v>2010</v>
      </c>
      <c r="AV25" s="44">
        <v>1371</v>
      </c>
      <c r="AW25" s="68">
        <v>3381</v>
      </c>
      <c r="AX25" s="44">
        <v>1223</v>
      </c>
      <c r="AY25" s="44">
        <v>901</v>
      </c>
      <c r="AZ25" s="63">
        <v>2124</v>
      </c>
      <c r="BA25" s="84">
        <f t="shared" si="30"/>
        <v>1.3127317676143386</v>
      </c>
      <c r="BB25" s="85">
        <f t="shared" si="37"/>
        <v>1.5918079096045197</v>
      </c>
      <c r="BC25" s="63">
        <v>0</v>
      </c>
      <c r="BD25" s="44">
        <v>0</v>
      </c>
      <c r="BE25" s="89">
        <v>0</v>
      </c>
      <c r="BF25" s="6">
        <f>BE25/C25</f>
        <v>0</v>
      </c>
      <c r="BG25" s="44">
        <v>57</v>
      </c>
      <c r="BH25" s="63">
        <v>1500</v>
      </c>
      <c r="BI25" s="6">
        <f>BH25/C25</f>
        <v>0.927070457354759</v>
      </c>
      <c r="BJ25" s="44">
        <v>88</v>
      </c>
      <c r="BK25" s="44">
        <v>5241</v>
      </c>
      <c r="BL25" s="5">
        <f>BK25/C25</f>
        <v>3.2391841779975277</v>
      </c>
      <c r="BM25" s="63">
        <v>375</v>
      </c>
      <c r="BN25" s="4">
        <f>BM25/C25</f>
        <v>0.23176761433868975</v>
      </c>
      <c r="BO25" s="73" t="s">
        <v>112</v>
      </c>
      <c r="BP25" s="73" t="s">
        <v>113</v>
      </c>
      <c r="BQ25" s="73" t="s">
        <v>113</v>
      </c>
      <c r="BR25" s="73" t="s">
        <v>112</v>
      </c>
      <c r="BS25" s="73" t="s">
        <v>112</v>
      </c>
      <c r="BT25" s="73" t="s">
        <v>116</v>
      </c>
      <c r="BU25" s="73" t="s">
        <v>116</v>
      </c>
      <c r="BV25" s="73" t="s">
        <v>116</v>
      </c>
      <c r="BW25" s="73" t="s">
        <v>113</v>
      </c>
    </row>
    <row r="26" spans="1:75" s="38" customFormat="1" ht="9" customHeight="1">
      <c r="A26" s="31" t="s">
        <v>176</v>
      </c>
      <c r="B26" s="32"/>
      <c r="C26" s="81">
        <f aca="true" t="shared" si="38" ref="C26:I26">SUM(C21:C25)</f>
        <v>10672</v>
      </c>
      <c r="D26" s="33">
        <f t="shared" si="38"/>
        <v>0</v>
      </c>
      <c r="E26" s="33">
        <f t="shared" si="38"/>
        <v>25</v>
      </c>
      <c r="F26" s="34">
        <f t="shared" si="38"/>
        <v>1.75</v>
      </c>
      <c r="G26" s="34">
        <f t="shared" si="38"/>
        <v>22.5</v>
      </c>
      <c r="H26" s="34">
        <f t="shared" si="38"/>
        <v>30.92</v>
      </c>
      <c r="I26" s="35">
        <f t="shared" si="38"/>
        <v>80.17</v>
      </c>
      <c r="J26" s="34">
        <f>E26/(C26/1000)</f>
        <v>2.3425787106446774</v>
      </c>
      <c r="K26" s="35">
        <f>I26/(C26/1000)</f>
        <v>7.512181409295352</v>
      </c>
      <c r="L26" s="36">
        <f>SUM(L21:L25)</f>
        <v>1313693</v>
      </c>
      <c r="M26" s="36">
        <f>SUM(M21:M25)</f>
        <v>886199</v>
      </c>
      <c r="N26" s="37">
        <f>SUM(N21:N25)</f>
        <v>229892</v>
      </c>
      <c r="O26" s="36">
        <f>SUM(O21:O25)</f>
        <v>2429784</v>
      </c>
      <c r="P26" s="101">
        <f>O26/AF26</f>
        <v>0.643377337547344</v>
      </c>
      <c r="Q26" s="97">
        <f>O26/C26</f>
        <v>227.6784107946027</v>
      </c>
      <c r="R26" s="36">
        <f aca="true" t="shared" si="39" ref="R26:Z26">SUM(R21:R25)</f>
        <v>339060</v>
      </c>
      <c r="S26" s="37">
        <f t="shared" si="39"/>
        <v>113891</v>
      </c>
      <c r="T26" s="36">
        <f t="shared" si="39"/>
        <v>540459</v>
      </c>
      <c r="U26" s="36">
        <f t="shared" si="39"/>
        <v>216621</v>
      </c>
      <c r="V26" s="36">
        <f t="shared" si="39"/>
        <v>14959</v>
      </c>
      <c r="W26" s="36">
        <f t="shared" si="39"/>
        <v>21788</v>
      </c>
      <c r="X26" s="36">
        <f t="shared" si="39"/>
        <v>19967</v>
      </c>
      <c r="Y26" s="37">
        <f t="shared" si="39"/>
        <v>370</v>
      </c>
      <c r="Z26" s="47">
        <f t="shared" si="39"/>
        <v>1267115</v>
      </c>
      <c r="AA26" s="98">
        <f>Z26/AF26</f>
        <v>0.33551668587261374</v>
      </c>
      <c r="AB26" s="37">
        <f aca="true" t="shared" si="40" ref="AB26:AG26">SUM(AB21:AB25)</f>
        <v>478.2281421065279</v>
      </c>
      <c r="AC26" s="36">
        <f t="shared" si="40"/>
        <v>126167</v>
      </c>
      <c r="AD26" s="36">
        <f t="shared" si="40"/>
        <v>145452</v>
      </c>
      <c r="AE26" s="37">
        <f t="shared" si="40"/>
        <v>153561</v>
      </c>
      <c r="AF26" s="36">
        <f t="shared" si="40"/>
        <v>3776608</v>
      </c>
      <c r="AG26" s="36">
        <f t="shared" si="40"/>
        <v>323619</v>
      </c>
      <c r="AH26" s="98">
        <f>(T26+U26)/AF26</f>
        <v>0.20046560299612773</v>
      </c>
      <c r="AI26" s="37">
        <f>AF26/C26</f>
        <v>353.880059970015</v>
      </c>
      <c r="AJ26" s="47">
        <f>SUM(AJ21:AJ25)</f>
        <v>28227</v>
      </c>
      <c r="AK26" s="47">
        <f>SUM(AK21:AK25)</f>
        <v>912953</v>
      </c>
      <c r="AL26" s="35">
        <f>AK26/C26</f>
        <v>85.54657046476761</v>
      </c>
      <c r="AM26" s="47">
        <f aca="true" t="shared" si="41" ref="AM26:AZ26">SUM(AM21:AM25)</f>
        <v>790</v>
      </c>
      <c r="AN26" s="64">
        <f t="shared" si="41"/>
        <v>7406</v>
      </c>
      <c r="AO26" s="47">
        <f t="shared" si="41"/>
        <v>44961</v>
      </c>
      <c r="AP26" s="64">
        <f t="shared" si="41"/>
        <v>2555192</v>
      </c>
      <c r="AQ26" s="47">
        <f t="shared" si="41"/>
        <v>742</v>
      </c>
      <c r="AR26" s="64">
        <f t="shared" si="41"/>
        <v>34225</v>
      </c>
      <c r="AS26" s="47">
        <f t="shared" si="41"/>
        <v>1539</v>
      </c>
      <c r="AT26" s="64">
        <f t="shared" si="41"/>
        <v>18462</v>
      </c>
      <c r="AU26" s="47">
        <f t="shared" si="41"/>
        <v>9286</v>
      </c>
      <c r="AV26" s="47">
        <f t="shared" si="41"/>
        <v>6111</v>
      </c>
      <c r="AW26" s="69">
        <f t="shared" si="41"/>
        <v>15397</v>
      </c>
      <c r="AX26" s="47">
        <f t="shared" si="41"/>
        <v>3931</v>
      </c>
      <c r="AY26" s="47">
        <f t="shared" si="41"/>
        <v>6743</v>
      </c>
      <c r="AZ26" s="64">
        <f t="shared" si="41"/>
        <v>10674</v>
      </c>
      <c r="BA26" s="99">
        <f t="shared" si="30"/>
        <v>1.0001874062968517</v>
      </c>
      <c r="BB26" s="100">
        <f>AW26/C26</f>
        <v>1.4427473763118441</v>
      </c>
      <c r="BC26" s="64">
        <f aca="true" t="shared" si="42" ref="BC26:BN26">SUM(BC21:BC25)</f>
        <v>8</v>
      </c>
      <c r="BD26" s="47">
        <f t="shared" si="42"/>
        <v>95972</v>
      </c>
      <c r="BE26" s="90">
        <f t="shared" si="42"/>
        <v>13501</v>
      </c>
      <c r="BF26" s="35">
        <f t="shared" si="42"/>
        <v>3.8973005035868393</v>
      </c>
      <c r="BG26" s="47">
        <f t="shared" si="42"/>
        <v>302</v>
      </c>
      <c r="BH26" s="64">
        <f t="shared" si="42"/>
        <v>6558</v>
      </c>
      <c r="BI26" s="35">
        <f t="shared" si="42"/>
        <v>2.8297868737602645</v>
      </c>
      <c r="BJ26" s="47">
        <f t="shared" si="42"/>
        <v>345</v>
      </c>
      <c r="BK26" s="47">
        <f t="shared" si="42"/>
        <v>23416</v>
      </c>
      <c r="BL26" s="34">
        <f t="shared" si="42"/>
        <v>8.682087294165802</v>
      </c>
      <c r="BM26" s="64">
        <f t="shared" si="42"/>
        <v>816</v>
      </c>
      <c r="BN26" s="33">
        <f t="shared" si="42"/>
        <v>0.359868122831548</v>
      </c>
      <c r="BO26" s="74"/>
      <c r="BP26" s="74"/>
      <c r="BQ26" s="74"/>
      <c r="BR26" s="74"/>
      <c r="BS26" s="74"/>
      <c r="BT26" s="74"/>
      <c r="BU26" s="74"/>
      <c r="BV26" s="74"/>
      <c r="BW26" s="74"/>
    </row>
    <row r="27" spans="1:75" s="38" customFormat="1" ht="9" customHeight="1">
      <c r="A27" s="31" t="s">
        <v>177</v>
      </c>
      <c r="B27" s="32"/>
      <c r="C27" s="81">
        <f aca="true" t="shared" si="43" ref="C27:K27">AVERAGE(C21:C25)</f>
        <v>2668</v>
      </c>
      <c r="D27" s="33">
        <f t="shared" si="43"/>
        <v>0</v>
      </c>
      <c r="E27" s="33">
        <f t="shared" si="43"/>
        <v>6.25</v>
      </c>
      <c r="F27" s="34">
        <f t="shared" si="43"/>
        <v>0.4375</v>
      </c>
      <c r="G27" s="34">
        <f t="shared" si="43"/>
        <v>5.625</v>
      </c>
      <c r="H27" s="34">
        <f t="shared" si="43"/>
        <v>7.73</v>
      </c>
      <c r="I27" s="35">
        <f t="shared" si="43"/>
        <v>20.0425</v>
      </c>
      <c r="J27" s="34">
        <f t="shared" si="43"/>
        <v>2.5078718985654227</v>
      </c>
      <c r="K27" s="35">
        <f t="shared" si="43"/>
        <v>7.84041590808063</v>
      </c>
      <c r="L27" s="36">
        <f aca="true" t="shared" si="44" ref="L27:Z27">AVERAGE(L21:L25)</f>
        <v>328423.25</v>
      </c>
      <c r="M27" s="36">
        <f t="shared" si="44"/>
        <v>221549.75</v>
      </c>
      <c r="N27" s="37">
        <f t="shared" si="44"/>
        <v>57473</v>
      </c>
      <c r="O27" s="36">
        <f t="shared" si="44"/>
        <v>607446</v>
      </c>
      <c r="P27" s="96">
        <f t="shared" si="44"/>
        <v>0.639810943556938</v>
      </c>
      <c r="Q27" s="97">
        <f t="shared" si="44"/>
        <v>229.67204760682358</v>
      </c>
      <c r="R27" s="36">
        <f t="shared" si="44"/>
        <v>84765</v>
      </c>
      <c r="S27" s="37">
        <f t="shared" si="44"/>
        <v>28472.75</v>
      </c>
      <c r="T27" s="36">
        <f t="shared" si="44"/>
        <v>135114.75</v>
      </c>
      <c r="U27" s="36">
        <f t="shared" si="44"/>
        <v>54155.25</v>
      </c>
      <c r="V27" s="36">
        <f t="shared" si="44"/>
        <v>3739.75</v>
      </c>
      <c r="W27" s="36">
        <f t="shared" si="44"/>
        <v>5447</v>
      </c>
      <c r="X27" s="36">
        <f t="shared" si="44"/>
        <v>4991.75</v>
      </c>
      <c r="Y27" s="37">
        <f t="shared" si="44"/>
        <v>92.5</v>
      </c>
      <c r="Z27" s="47">
        <f t="shared" si="44"/>
        <v>316778.75</v>
      </c>
      <c r="AA27" s="98">
        <f>AVERAGE(AA21:AA25)</f>
        <v>0.33347186132565193</v>
      </c>
      <c r="AB27" s="37">
        <f aca="true" t="shared" si="45" ref="AB27:BN27">AVERAGE(AB21:AB25)</f>
        <v>119.55703552663198</v>
      </c>
      <c r="AC27" s="36">
        <f t="shared" si="45"/>
        <v>31541.75</v>
      </c>
      <c r="AD27" s="36">
        <f t="shared" si="45"/>
        <v>36363</v>
      </c>
      <c r="AE27" s="37">
        <f t="shared" si="45"/>
        <v>38390.25</v>
      </c>
      <c r="AF27" s="36">
        <f t="shared" si="45"/>
        <v>944152</v>
      </c>
      <c r="AG27" s="36">
        <f t="shared" si="45"/>
        <v>80904.75</v>
      </c>
      <c r="AH27" s="98">
        <f t="shared" si="45"/>
        <v>0.12020687461060413</v>
      </c>
      <c r="AI27" s="37">
        <f t="shared" si="45"/>
        <v>359.3494028677575</v>
      </c>
      <c r="AJ27" s="47">
        <f t="shared" si="45"/>
        <v>7056.75</v>
      </c>
      <c r="AK27" s="47">
        <f t="shared" si="45"/>
        <v>228238.25</v>
      </c>
      <c r="AL27" s="35">
        <f t="shared" si="45"/>
        <v>134.82582599846492</v>
      </c>
      <c r="AM27" s="47">
        <f t="shared" si="45"/>
        <v>197.5</v>
      </c>
      <c r="AN27" s="64">
        <f t="shared" si="45"/>
        <v>1851.5</v>
      </c>
      <c r="AO27" s="47">
        <f t="shared" si="45"/>
        <v>11240.25</v>
      </c>
      <c r="AP27" s="64">
        <f t="shared" si="45"/>
        <v>638798</v>
      </c>
      <c r="AQ27" s="47">
        <f t="shared" si="45"/>
        <v>185.5</v>
      </c>
      <c r="AR27" s="64">
        <f t="shared" si="45"/>
        <v>8556.25</v>
      </c>
      <c r="AS27" s="47">
        <f t="shared" si="45"/>
        <v>384.75</v>
      </c>
      <c r="AT27" s="64">
        <f t="shared" si="45"/>
        <v>4615.5</v>
      </c>
      <c r="AU27" s="47">
        <f t="shared" si="45"/>
        <v>2321.5</v>
      </c>
      <c r="AV27" s="47">
        <f t="shared" si="45"/>
        <v>1527.75</v>
      </c>
      <c r="AW27" s="69">
        <f t="shared" si="45"/>
        <v>3849.25</v>
      </c>
      <c r="AX27" s="47">
        <f t="shared" si="45"/>
        <v>982.75</v>
      </c>
      <c r="AY27" s="47">
        <f t="shared" si="45"/>
        <v>1685.75</v>
      </c>
      <c r="AZ27" s="64">
        <f t="shared" si="45"/>
        <v>2668.5</v>
      </c>
      <c r="BA27" s="99">
        <f t="shared" si="45"/>
        <v>1.1256126139796954</v>
      </c>
      <c r="BB27" s="100">
        <f t="shared" si="45"/>
        <v>1.4902223109145578</v>
      </c>
      <c r="BC27" s="64">
        <f t="shared" si="45"/>
        <v>2</v>
      </c>
      <c r="BD27" s="47">
        <f t="shared" si="45"/>
        <v>23993</v>
      </c>
      <c r="BE27" s="90">
        <f t="shared" si="45"/>
        <v>3375.25</v>
      </c>
      <c r="BF27" s="35">
        <f t="shared" si="45"/>
        <v>0.9743251258967098</v>
      </c>
      <c r="BG27" s="47">
        <f t="shared" si="45"/>
        <v>75.5</v>
      </c>
      <c r="BH27" s="64">
        <f t="shared" si="45"/>
        <v>1639.5</v>
      </c>
      <c r="BI27" s="35">
        <f t="shared" si="45"/>
        <v>0.7074467184400661</v>
      </c>
      <c r="BJ27" s="47">
        <f t="shared" si="45"/>
        <v>86.25</v>
      </c>
      <c r="BK27" s="47">
        <f t="shared" si="45"/>
        <v>5854</v>
      </c>
      <c r="BL27" s="34">
        <f t="shared" si="45"/>
        <v>2.1705218235414505</v>
      </c>
      <c r="BM27" s="64">
        <f t="shared" si="45"/>
        <v>204</v>
      </c>
      <c r="BN27" s="33">
        <f t="shared" si="45"/>
        <v>0.089967030707887</v>
      </c>
      <c r="BO27" s="74"/>
      <c r="BP27" s="74"/>
      <c r="BQ27" s="74"/>
      <c r="BR27" s="74"/>
      <c r="BS27" s="74"/>
      <c r="BT27" s="74"/>
      <c r="BU27" s="74"/>
      <c r="BV27" s="74"/>
      <c r="BW27" s="74"/>
    </row>
    <row r="28" spans="1:66" ht="9">
      <c r="A28" s="31" t="s">
        <v>179</v>
      </c>
      <c r="P28" s="29"/>
      <c r="Q28" s="30"/>
      <c r="AW28" s="68"/>
      <c r="AZ28" s="63"/>
      <c r="BA28" s="84"/>
      <c r="BB28" s="85"/>
      <c r="BF28" s="6"/>
      <c r="BI28" s="6"/>
      <c r="BL28" s="5"/>
      <c r="BN28" s="4"/>
    </row>
    <row r="29" spans="1:75" ht="9">
      <c r="A29" s="1" t="s">
        <v>114</v>
      </c>
      <c r="B29" s="2">
        <v>126207</v>
      </c>
      <c r="C29" s="80">
        <v>3171</v>
      </c>
      <c r="D29" s="33">
        <v>0</v>
      </c>
      <c r="E29" s="4">
        <v>4</v>
      </c>
      <c r="F29" s="5">
        <v>1</v>
      </c>
      <c r="G29" s="5">
        <v>0.75</v>
      </c>
      <c r="H29" s="5">
        <v>1</v>
      </c>
      <c r="I29" s="6">
        <v>6.75</v>
      </c>
      <c r="J29" s="5">
        <f t="shared" si="26"/>
        <v>1.261431725007884</v>
      </c>
      <c r="K29" s="6">
        <f t="shared" si="27"/>
        <v>2.1286660359508045</v>
      </c>
      <c r="L29" s="7">
        <v>141072</v>
      </c>
      <c r="M29" s="7">
        <v>13180</v>
      </c>
      <c r="N29" s="8">
        <v>4500</v>
      </c>
      <c r="O29" s="7">
        <v>158752</v>
      </c>
      <c r="P29" s="29">
        <f t="shared" si="28"/>
        <v>0.618080024294619</v>
      </c>
      <c r="Q29" s="30">
        <f t="shared" si="29"/>
        <v>50.0637023021129</v>
      </c>
      <c r="R29" s="7">
        <v>19844</v>
      </c>
      <c r="S29" s="8">
        <v>0</v>
      </c>
      <c r="T29" s="7">
        <v>51666</v>
      </c>
      <c r="U29" s="7">
        <v>29937</v>
      </c>
      <c r="V29" s="7">
        <v>25</v>
      </c>
      <c r="W29" s="7">
        <v>4219</v>
      </c>
      <c r="X29" s="7">
        <v>994</v>
      </c>
      <c r="Y29" s="8">
        <v>0</v>
      </c>
      <c r="Z29" s="44">
        <f t="shared" si="31"/>
        <v>106685</v>
      </c>
      <c r="AA29" s="9">
        <f t="shared" si="32"/>
        <v>0.4153640104809478</v>
      </c>
      <c r="AB29" s="8">
        <f t="shared" si="33"/>
        <v>33.64396089561652</v>
      </c>
      <c r="AC29" s="7">
        <v>252</v>
      </c>
      <c r="AD29" s="7">
        <v>14036</v>
      </c>
      <c r="AE29" s="8">
        <v>7084</v>
      </c>
      <c r="AF29" s="7">
        <v>256847</v>
      </c>
      <c r="AG29" s="7">
        <v>45510</v>
      </c>
      <c r="AH29" s="9">
        <f t="shared" si="34"/>
        <v>0.07726000303682737</v>
      </c>
      <c r="AI29" s="8">
        <f t="shared" si="35"/>
        <v>80.99873856827499</v>
      </c>
      <c r="AJ29" s="44">
        <v>1997</v>
      </c>
      <c r="AK29" s="44">
        <v>34605</v>
      </c>
      <c r="AL29" s="6">
        <f t="shared" si="36"/>
        <v>10.912961210974457</v>
      </c>
      <c r="AM29" s="44">
        <v>3042</v>
      </c>
      <c r="AN29" s="63">
        <v>3042</v>
      </c>
      <c r="AO29" s="44">
        <v>1023</v>
      </c>
      <c r="AP29" s="63">
        <v>141479</v>
      </c>
      <c r="AQ29" s="44">
        <v>32</v>
      </c>
      <c r="AR29" s="63">
        <v>269</v>
      </c>
      <c r="AS29" s="44">
        <v>126</v>
      </c>
      <c r="AT29" s="63">
        <v>1331</v>
      </c>
      <c r="AU29" s="44">
        <v>308</v>
      </c>
      <c r="AV29" s="44">
        <v>1</v>
      </c>
      <c r="AW29" s="68">
        <v>309</v>
      </c>
      <c r="AX29" s="44">
        <v>150</v>
      </c>
      <c r="AY29" s="44">
        <v>162</v>
      </c>
      <c r="AZ29" s="63">
        <v>312</v>
      </c>
      <c r="BA29" s="84">
        <f aca="true" t="shared" si="46" ref="BA29:BA43">AZ29/C29</f>
        <v>0.09839167455061495</v>
      </c>
      <c r="BB29" s="85">
        <f t="shared" si="37"/>
        <v>0.9903846153846154</v>
      </c>
      <c r="BC29" s="63">
        <v>49038</v>
      </c>
      <c r="BD29" s="44">
        <v>6576</v>
      </c>
      <c r="BE29" s="89">
        <v>647</v>
      </c>
      <c r="BF29" s="6">
        <f aca="true" t="shared" si="47" ref="BF29:BF43">BE29/C29</f>
        <v>0.20403658152002524</v>
      </c>
      <c r="BG29" s="44">
        <v>38</v>
      </c>
      <c r="BH29" s="63">
        <v>975</v>
      </c>
      <c r="BI29" s="6">
        <f aca="true" t="shared" si="48" ref="BI29:BI43">BH29/C29</f>
        <v>0.3074739829706717</v>
      </c>
      <c r="BJ29" s="44">
        <v>66</v>
      </c>
      <c r="BK29" s="44">
        <v>1223</v>
      </c>
      <c r="BL29" s="5">
        <f aca="true" t="shared" si="49" ref="BL29:BL43">BK29/C29</f>
        <v>0.38568274992116053</v>
      </c>
      <c r="BM29" s="63">
        <v>62</v>
      </c>
      <c r="BN29" s="4">
        <f aca="true" t="shared" si="50" ref="BN29:BN43">BM29/C29</f>
        <v>0.019552191737622203</v>
      </c>
      <c r="BO29" s="73" t="s">
        <v>113</v>
      </c>
      <c r="BP29" s="73" t="s">
        <v>113</v>
      </c>
      <c r="BQ29" s="73" t="s">
        <v>113</v>
      </c>
      <c r="BR29" s="73" t="s">
        <v>112</v>
      </c>
      <c r="BS29" s="73" t="s">
        <v>113</v>
      </c>
      <c r="BT29" s="73" t="s">
        <v>113</v>
      </c>
      <c r="BU29" s="73" t="s">
        <v>112</v>
      </c>
      <c r="BV29" s="73" t="s">
        <v>113</v>
      </c>
      <c r="BW29" s="73" t="s">
        <v>113</v>
      </c>
    </row>
    <row r="30" spans="1:75" ht="9">
      <c r="A30" s="1" t="s">
        <v>115</v>
      </c>
      <c r="B30" s="2">
        <v>126289</v>
      </c>
      <c r="C30" s="80">
        <v>4657</v>
      </c>
      <c r="D30" s="33">
        <v>2</v>
      </c>
      <c r="E30" s="4">
        <v>2.5</v>
      </c>
      <c r="F30" s="5">
        <v>0</v>
      </c>
      <c r="G30" s="5">
        <v>3</v>
      </c>
      <c r="H30" s="5">
        <v>5</v>
      </c>
      <c r="I30" s="6">
        <v>10.5</v>
      </c>
      <c r="J30" s="5">
        <f t="shared" si="26"/>
        <v>0.5368262830148164</v>
      </c>
      <c r="K30" s="6">
        <f t="shared" si="27"/>
        <v>2.254670388662229</v>
      </c>
      <c r="L30" s="7">
        <v>128590</v>
      </c>
      <c r="M30" s="7">
        <v>132064</v>
      </c>
      <c r="N30" s="8">
        <v>29000</v>
      </c>
      <c r="O30" s="7">
        <v>289654</v>
      </c>
      <c r="P30" s="29">
        <f t="shared" si="28"/>
        <v>0.6737220623774512</v>
      </c>
      <c r="Q30" s="30">
        <f t="shared" si="29"/>
        <v>62.19755207214945</v>
      </c>
      <c r="R30" s="7">
        <v>67000</v>
      </c>
      <c r="S30" s="8">
        <v>19000</v>
      </c>
      <c r="T30" s="7">
        <v>17277</v>
      </c>
      <c r="U30" s="7">
        <v>16000</v>
      </c>
      <c r="V30" s="7">
        <v>6000</v>
      </c>
      <c r="W30" s="7">
        <v>0</v>
      </c>
      <c r="X30" s="7">
        <v>1000</v>
      </c>
      <c r="Y30" s="8">
        <v>0</v>
      </c>
      <c r="Z30" s="44">
        <f t="shared" si="31"/>
        <v>126277</v>
      </c>
      <c r="AA30" s="9">
        <f t="shared" si="32"/>
        <v>0.2937145728035429</v>
      </c>
      <c r="AB30" s="8">
        <f t="shared" si="33"/>
        <v>27.115525016104787</v>
      </c>
      <c r="AC30" s="7">
        <v>12000</v>
      </c>
      <c r="AD30" s="7">
        <v>2000</v>
      </c>
      <c r="AE30" s="8">
        <v>0</v>
      </c>
      <c r="AF30" s="7">
        <v>429931</v>
      </c>
      <c r="AG30" s="7">
        <v>27407</v>
      </c>
      <c r="AH30" s="9">
        <f t="shared" si="34"/>
        <v>0.20003209817389303</v>
      </c>
      <c r="AI30" s="8">
        <f t="shared" si="35"/>
        <v>92.3193042731372</v>
      </c>
      <c r="AJ30" s="44">
        <v>1700</v>
      </c>
      <c r="AK30" s="44">
        <v>42000</v>
      </c>
      <c r="AL30" s="6">
        <f t="shared" si="36"/>
        <v>9.018681554648916</v>
      </c>
      <c r="AM30" s="44">
        <v>0</v>
      </c>
      <c r="AN30" s="63">
        <v>3200</v>
      </c>
      <c r="AO30" s="44">
        <v>6</v>
      </c>
      <c r="AP30" s="63">
        <v>10916</v>
      </c>
      <c r="AQ30" s="44">
        <v>0</v>
      </c>
      <c r="AR30" s="63">
        <v>252</v>
      </c>
      <c r="AS30" s="44">
        <v>120</v>
      </c>
      <c r="AT30" s="63">
        <v>1200</v>
      </c>
      <c r="AU30" s="44">
        <v>280</v>
      </c>
      <c r="AV30" s="44">
        <v>100</v>
      </c>
      <c r="AW30" s="68">
        <v>380</v>
      </c>
      <c r="AX30" s="44">
        <v>120</v>
      </c>
      <c r="AY30" s="44">
        <v>45</v>
      </c>
      <c r="AZ30" s="63">
        <v>165</v>
      </c>
      <c r="BA30" s="84">
        <f t="shared" si="46"/>
        <v>0.03543053467897788</v>
      </c>
      <c r="BB30" s="85">
        <f t="shared" si="37"/>
        <v>2.303030303030303</v>
      </c>
      <c r="BC30" s="63">
        <v>0</v>
      </c>
      <c r="BD30" s="44">
        <v>9000</v>
      </c>
      <c r="BE30" s="89">
        <v>6000</v>
      </c>
      <c r="BF30" s="6">
        <f t="shared" si="47"/>
        <v>1.2883830792355593</v>
      </c>
      <c r="BG30" s="44">
        <v>162</v>
      </c>
      <c r="BH30" s="63">
        <v>2000</v>
      </c>
      <c r="BI30" s="6">
        <f t="shared" si="48"/>
        <v>0.42946102641185313</v>
      </c>
      <c r="BJ30" s="44">
        <v>73</v>
      </c>
      <c r="BK30" s="44">
        <v>4000</v>
      </c>
      <c r="BL30" s="5">
        <f t="shared" si="49"/>
        <v>0.8589220528237063</v>
      </c>
      <c r="BM30" s="63">
        <v>190</v>
      </c>
      <c r="BN30" s="4">
        <f t="shared" si="50"/>
        <v>0.040798797509126045</v>
      </c>
      <c r="BO30" s="73" t="s">
        <v>112</v>
      </c>
      <c r="BP30" s="73" t="s">
        <v>113</v>
      </c>
      <c r="BQ30" s="73" t="s">
        <v>112</v>
      </c>
      <c r="BR30" s="73" t="s">
        <v>112</v>
      </c>
      <c r="BS30" s="73" t="s">
        <v>113</v>
      </c>
      <c r="BT30" s="73" t="s">
        <v>112</v>
      </c>
      <c r="BU30" s="73" t="s">
        <v>116</v>
      </c>
      <c r="BV30" s="73" t="s">
        <v>116</v>
      </c>
      <c r="BW30" s="73" t="s">
        <v>113</v>
      </c>
    </row>
    <row r="31" spans="1:75" ht="9">
      <c r="A31" s="1" t="s">
        <v>126</v>
      </c>
      <c r="B31" s="2">
        <v>126711</v>
      </c>
      <c r="C31" s="80">
        <v>2285</v>
      </c>
      <c r="D31" s="33">
        <v>4</v>
      </c>
      <c r="E31" s="4">
        <v>4</v>
      </c>
      <c r="F31" s="5">
        <v>1</v>
      </c>
      <c r="G31" s="5">
        <v>5.5</v>
      </c>
      <c r="H31" s="5">
        <v>3.05</v>
      </c>
      <c r="I31" s="6">
        <v>13.55</v>
      </c>
      <c r="J31" s="5">
        <f t="shared" si="26"/>
        <v>1.75054704595186</v>
      </c>
      <c r="K31" s="6">
        <f t="shared" si="27"/>
        <v>5.929978118161926</v>
      </c>
      <c r="L31" s="7">
        <v>169396</v>
      </c>
      <c r="M31" s="7">
        <v>136922</v>
      </c>
      <c r="N31" s="8">
        <v>20898</v>
      </c>
      <c r="O31" s="7">
        <v>327216</v>
      </c>
      <c r="P31" s="29">
        <f t="shared" si="28"/>
        <v>0.6147441196362816</v>
      </c>
      <c r="Q31" s="30">
        <f t="shared" si="29"/>
        <v>143.20175054704595</v>
      </c>
      <c r="R31" s="7">
        <v>41474</v>
      </c>
      <c r="S31" s="8">
        <v>0</v>
      </c>
      <c r="T31" s="7">
        <v>37701</v>
      </c>
      <c r="U31" s="7">
        <v>0</v>
      </c>
      <c r="V31" s="7">
        <v>4896</v>
      </c>
      <c r="W31" s="7">
        <v>2370</v>
      </c>
      <c r="X31" s="7">
        <v>1291</v>
      </c>
      <c r="Y31" s="8">
        <v>50084</v>
      </c>
      <c r="Z31" s="44">
        <f t="shared" si="31"/>
        <v>137816</v>
      </c>
      <c r="AA31" s="9">
        <f t="shared" si="32"/>
        <v>0.258916359810626</v>
      </c>
      <c r="AB31" s="8">
        <f t="shared" si="33"/>
        <v>60.313347921225386</v>
      </c>
      <c r="AC31" s="7">
        <v>949</v>
      </c>
      <c r="AD31" s="7">
        <v>42054</v>
      </c>
      <c r="AE31" s="8">
        <v>29141</v>
      </c>
      <c r="AF31" s="7">
        <v>532280</v>
      </c>
      <c r="AG31" s="7">
        <v>123458</v>
      </c>
      <c r="AH31" s="9">
        <f t="shared" si="34"/>
        <v>0.07791763733373412</v>
      </c>
      <c r="AI31" s="8">
        <f t="shared" si="35"/>
        <v>232.945295404814</v>
      </c>
      <c r="AJ31" s="44">
        <v>1987</v>
      </c>
      <c r="AK31" s="44">
        <v>48392</v>
      </c>
      <c r="AL31" s="6">
        <f t="shared" si="36"/>
        <v>21.178118161925603</v>
      </c>
      <c r="AM31" s="44">
        <v>0</v>
      </c>
      <c r="AN31" s="63">
        <v>364</v>
      </c>
      <c r="AO31" s="44">
        <v>50</v>
      </c>
      <c r="AP31" s="63">
        <v>58772</v>
      </c>
      <c r="AQ31" s="44">
        <v>259</v>
      </c>
      <c r="AR31" s="63">
        <v>565</v>
      </c>
      <c r="AS31" s="44">
        <v>298</v>
      </c>
      <c r="AT31" s="63">
        <v>1959</v>
      </c>
      <c r="AU31" s="44">
        <v>826</v>
      </c>
      <c r="AV31" s="44">
        <v>35</v>
      </c>
      <c r="AW31" s="68">
        <v>861</v>
      </c>
      <c r="AX31" s="44">
        <v>579</v>
      </c>
      <c r="AY31" s="44">
        <v>86</v>
      </c>
      <c r="AZ31" s="63">
        <v>665</v>
      </c>
      <c r="BA31" s="84">
        <f t="shared" si="46"/>
        <v>0.2910284463894967</v>
      </c>
      <c r="BB31" s="85">
        <f t="shared" si="37"/>
        <v>1.2947368421052632</v>
      </c>
      <c r="BC31" s="63">
        <v>3</v>
      </c>
      <c r="BD31" s="44">
        <v>21918</v>
      </c>
      <c r="BE31" s="89">
        <v>2594</v>
      </c>
      <c r="BF31" s="6">
        <f t="shared" si="47"/>
        <v>1.135229759299781</v>
      </c>
      <c r="BG31" s="44">
        <v>87</v>
      </c>
      <c r="BH31" s="63">
        <v>1472</v>
      </c>
      <c r="BI31" s="6">
        <f t="shared" si="48"/>
        <v>0.6442013129102845</v>
      </c>
      <c r="BJ31" s="44">
        <v>81</v>
      </c>
      <c r="BK31" s="44">
        <v>1530</v>
      </c>
      <c r="BL31" s="5">
        <f t="shared" si="49"/>
        <v>0.6695842450765864</v>
      </c>
      <c r="BM31" s="63">
        <v>125</v>
      </c>
      <c r="BN31" s="4">
        <f t="shared" si="50"/>
        <v>0.05470459518599562</v>
      </c>
      <c r="BO31" s="73" t="s">
        <v>113</v>
      </c>
      <c r="BP31" s="73" t="s">
        <v>113</v>
      </c>
      <c r="BQ31" s="73" t="s">
        <v>113</v>
      </c>
      <c r="BR31" s="73" t="s">
        <v>112</v>
      </c>
      <c r="BS31" s="73" t="s">
        <v>113</v>
      </c>
      <c r="BT31" s="73" t="s">
        <v>113</v>
      </c>
      <c r="BU31" s="73" t="s">
        <v>112</v>
      </c>
      <c r="BV31" s="73" t="s">
        <v>112</v>
      </c>
      <c r="BW31" s="73" t="s">
        <v>113</v>
      </c>
    </row>
    <row r="32" spans="1:75" ht="9">
      <c r="A32" s="1" t="s">
        <v>127</v>
      </c>
      <c r="B32" s="2">
        <v>126748</v>
      </c>
      <c r="C32" s="80">
        <v>907</v>
      </c>
      <c r="D32" s="33">
        <v>1</v>
      </c>
      <c r="E32" s="4">
        <v>0.75</v>
      </c>
      <c r="F32" s="5">
        <v>1</v>
      </c>
      <c r="G32" s="5">
        <v>0.69</v>
      </c>
      <c r="H32" s="5">
        <v>1.92</v>
      </c>
      <c r="I32" s="6">
        <v>4.36</v>
      </c>
      <c r="J32" s="5">
        <f t="shared" si="26"/>
        <v>0.8269018743109151</v>
      </c>
      <c r="K32" s="6">
        <f t="shared" si="27"/>
        <v>4.807056229327453</v>
      </c>
      <c r="L32" s="7">
        <v>85460</v>
      </c>
      <c r="M32" s="7">
        <v>11169</v>
      </c>
      <c r="N32" s="8">
        <v>23531</v>
      </c>
      <c r="O32" s="7">
        <v>120160</v>
      </c>
      <c r="P32" s="29">
        <f t="shared" si="28"/>
        <v>0.7970072431084344</v>
      </c>
      <c r="Q32" s="30">
        <f t="shared" si="29"/>
        <v>132.48070562293273</v>
      </c>
      <c r="R32" s="7">
        <v>11808</v>
      </c>
      <c r="S32" s="8">
        <v>330</v>
      </c>
      <c r="T32" s="7">
        <v>5324</v>
      </c>
      <c r="U32" s="7">
        <v>5324</v>
      </c>
      <c r="V32" s="7">
        <v>7017</v>
      </c>
      <c r="W32" s="7">
        <v>2510</v>
      </c>
      <c r="X32" s="7">
        <v>125</v>
      </c>
      <c r="Y32" s="8">
        <v>1303</v>
      </c>
      <c r="Z32" s="44">
        <f t="shared" si="31"/>
        <v>33741</v>
      </c>
      <c r="AA32" s="9">
        <f t="shared" si="32"/>
        <v>0.22380011143243744</v>
      </c>
      <c r="AB32" s="8">
        <f t="shared" si="33"/>
        <v>37.20066152149945</v>
      </c>
      <c r="AC32" s="7">
        <v>995</v>
      </c>
      <c r="AD32" s="7">
        <v>2810</v>
      </c>
      <c r="AE32" s="8">
        <v>5729</v>
      </c>
      <c r="AF32" s="7">
        <v>150764</v>
      </c>
      <c r="AG32" s="7">
        <v>2250</v>
      </c>
      <c r="AH32" s="9">
        <f t="shared" si="34"/>
        <v>0.08050993605900612</v>
      </c>
      <c r="AI32" s="8">
        <f t="shared" si="35"/>
        <v>166.22271223814775</v>
      </c>
      <c r="AJ32" s="44">
        <v>662</v>
      </c>
      <c r="AK32" s="44">
        <v>23951</v>
      </c>
      <c r="AL32" s="6">
        <f t="shared" si="36"/>
        <v>26.40683572216097</v>
      </c>
      <c r="AM32" s="44">
        <v>0</v>
      </c>
      <c r="AN32" s="63">
        <v>6000</v>
      </c>
      <c r="AO32" s="44">
        <v>0</v>
      </c>
      <c r="AP32" s="63">
        <v>5525</v>
      </c>
      <c r="AQ32" s="44">
        <v>7</v>
      </c>
      <c r="AR32" s="63">
        <v>86</v>
      </c>
      <c r="AS32" s="44">
        <v>334</v>
      </c>
      <c r="AT32" s="63">
        <v>4269</v>
      </c>
      <c r="AU32" s="44">
        <v>99</v>
      </c>
      <c r="AV32" s="44">
        <v>42</v>
      </c>
      <c r="AW32" s="68">
        <v>141</v>
      </c>
      <c r="AX32" s="44">
        <v>207</v>
      </c>
      <c r="AY32" s="44">
        <v>75</v>
      </c>
      <c r="AZ32" s="63">
        <v>282</v>
      </c>
      <c r="BA32" s="84">
        <f t="shared" si="46"/>
        <v>0.31091510474090406</v>
      </c>
      <c r="BB32" s="85">
        <f t="shared" si="37"/>
        <v>0.5</v>
      </c>
      <c r="BC32" s="63">
        <v>13718</v>
      </c>
      <c r="BD32" s="44">
        <v>6261</v>
      </c>
      <c r="BE32" s="89">
        <v>4526</v>
      </c>
      <c r="BF32" s="6">
        <f t="shared" si="47"/>
        <v>4.990077177508269</v>
      </c>
      <c r="BG32" s="44">
        <v>27</v>
      </c>
      <c r="BH32" s="63">
        <v>304</v>
      </c>
      <c r="BI32" s="6">
        <f t="shared" si="48"/>
        <v>0.33517089305402425</v>
      </c>
      <c r="BJ32" s="44">
        <v>75</v>
      </c>
      <c r="BK32" s="44">
        <v>698</v>
      </c>
      <c r="BL32" s="5">
        <f t="shared" si="49"/>
        <v>0.7695700110253583</v>
      </c>
      <c r="BM32" s="63">
        <v>97</v>
      </c>
      <c r="BN32" s="4">
        <f t="shared" si="50"/>
        <v>0.10694597574421169</v>
      </c>
      <c r="BO32" s="73" t="s">
        <v>112</v>
      </c>
      <c r="BP32" s="73" t="s">
        <v>113</v>
      </c>
      <c r="BQ32" s="73" t="s">
        <v>113</v>
      </c>
      <c r="BR32" s="73" t="s">
        <v>112</v>
      </c>
      <c r="BS32" s="73" t="s">
        <v>113</v>
      </c>
      <c r="BT32" s="73" t="s">
        <v>113</v>
      </c>
      <c r="BU32" s="73" t="s">
        <v>113</v>
      </c>
      <c r="BV32" s="73" t="s">
        <v>116</v>
      </c>
      <c r="BW32" s="73" t="s">
        <v>113</v>
      </c>
    </row>
    <row r="33" spans="1:75" ht="9">
      <c r="A33" s="1" t="s">
        <v>132</v>
      </c>
      <c r="B33" s="2">
        <v>126863</v>
      </c>
      <c r="C33" s="80">
        <v>3410</v>
      </c>
      <c r="D33" s="33">
        <v>1</v>
      </c>
      <c r="E33" s="4">
        <v>0.33</v>
      </c>
      <c r="F33" s="5">
        <v>0</v>
      </c>
      <c r="G33" s="5">
        <v>0.75</v>
      </c>
      <c r="H33" s="5">
        <v>0.3</v>
      </c>
      <c r="I33" s="6">
        <v>1.38</v>
      </c>
      <c r="J33" s="5">
        <f t="shared" si="26"/>
        <v>0.0967741935483871</v>
      </c>
      <c r="K33" s="6">
        <f t="shared" si="27"/>
        <v>0.4046920821114369</v>
      </c>
      <c r="L33" s="7">
        <v>15132</v>
      </c>
      <c r="M33" s="7">
        <v>25995</v>
      </c>
      <c r="N33" s="8">
        <v>4368</v>
      </c>
      <c r="O33" s="7">
        <v>45495</v>
      </c>
      <c r="P33" s="29">
        <f t="shared" si="28"/>
        <v>0.34812184838583793</v>
      </c>
      <c r="Q33" s="30">
        <f t="shared" si="29"/>
        <v>13.341642228739003</v>
      </c>
      <c r="R33" s="7">
        <v>23072</v>
      </c>
      <c r="S33" s="8">
        <v>14096</v>
      </c>
      <c r="T33" s="7">
        <v>11412</v>
      </c>
      <c r="U33" s="7">
        <v>0</v>
      </c>
      <c r="V33" s="7">
        <v>3424</v>
      </c>
      <c r="W33" s="7">
        <v>0</v>
      </c>
      <c r="X33" s="7">
        <v>0</v>
      </c>
      <c r="Y33" s="8">
        <v>0</v>
      </c>
      <c r="Z33" s="44">
        <f t="shared" si="31"/>
        <v>52004</v>
      </c>
      <c r="AA33" s="9">
        <f t="shared" si="32"/>
        <v>0.3979278734686694</v>
      </c>
      <c r="AB33" s="8">
        <f t="shared" si="33"/>
        <v>15.250439882697947</v>
      </c>
      <c r="AC33" s="7">
        <v>0</v>
      </c>
      <c r="AD33" s="7">
        <v>0</v>
      </c>
      <c r="AE33" s="8">
        <v>50708</v>
      </c>
      <c r="AF33" s="7">
        <v>130687</v>
      </c>
      <c r="AG33" s="7">
        <v>5097</v>
      </c>
      <c r="AH33" s="9">
        <f t="shared" si="34"/>
        <v>0.2844047227344724</v>
      </c>
      <c r="AI33" s="8">
        <f t="shared" si="35"/>
        <v>38.32463343108505</v>
      </c>
      <c r="AJ33" s="44">
        <v>200</v>
      </c>
      <c r="AK33" s="44">
        <v>7858</v>
      </c>
      <c r="AL33" s="6">
        <f t="shared" si="36"/>
        <v>2.304398826979472</v>
      </c>
      <c r="AM33" s="44">
        <v>0</v>
      </c>
      <c r="AN33" s="63">
        <v>8856</v>
      </c>
      <c r="AO33" s="44">
        <v>0</v>
      </c>
      <c r="AP33" s="63">
        <v>0</v>
      </c>
      <c r="AQ33" s="44">
        <v>5</v>
      </c>
      <c r="AR33" s="63">
        <v>109</v>
      </c>
      <c r="AS33" s="44">
        <v>1192</v>
      </c>
      <c r="AT33" s="63">
        <v>2384</v>
      </c>
      <c r="AU33" s="44">
        <v>0</v>
      </c>
      <c r="AV33" s="44">
        <v>0</v>
      </c>
      <c r="AW33" s="68">
        <v>0</v>
      </c>
      <c r="AX33" s="44">
        <v>4</v>
      </c>
      <c r="AY33" s="44">
        <v>9</v>
      </c>
      <c r="AZ33" s="63">
        <v>13</v>
      </c>
      <c r="BA33" s="84">
        <f t="shared" si="46"/>
        <v>0.003812316715542522</v>
      </c>
      <c r="BB33" s="85">
        <f t="shared" si="37"/>
        <v>0</v>
      </c>
      <c r="BC33" s="63">
        <v>0</v>
      </c>
      <c r="BD33" s="44">
        <v>23613</v>
      </c>
      <c r="BE33" s="89">
        <v>669</v>
      </c>
      <c r="BF33" s="6">
        <f t="shared" si="47"/>
        <v>0.1961876832844575</v>
      </c>
      <c r="BG33" s="44">
        <v>43</v>
      </c>
      <c r="BH33" s="63">
        <v>708</v>
      </c>
      <c r="BI33" s="6">
        <f t="shared" si="48"/>
        <v>0.20762463343108503</v>
      </c>
      <c r="BJ33" s="44">
        <v>63</v>
      </c>
      <c r="BK33" s="44">
        <v>41</v>
      </c>
      <c r="BL33" s="5">
        <f t="shared" si="49"/>
        <v>0.012023460410557185</v>
      </c>
      <c r="BM33" s="63">
        <v>19</v>
      </c>
      <c r="BN33" s="4">
        <f t="shared" si="50"/>
        <v>0.005571847507331379</v>
      </c>
      <c r="BO33" s="73" t="s">
        <v>112</v>
      </c>
      <c r="BP33" s="73" t="s">
        <v>113</v>
      </c>
      <c r="BQ33" s="73" t="s">
        <v>112</v>
      </c>
      <c r="BR33" s="73" t="s">
        <v>112</v>
      </c>
      <c r="BS33" s="73" t="s">
        <v>113</v>
      </c>
      <c r="BT33" s="73" t="s">
        <v>113</v>
      </c>
      <c r="BU33" s="73" t="s">
        <v>112</v>
      </c>
      <c r="BV33" s="73" t="s">
        <v>112</v>
      </c>
      <c r="BW33" s="73" t="s">
        <v>112</v>
      </c>
    </row>
    <row r="34" spans="1:75" s="119" customFormat="1" ht="9">
      <c r="A34" s="104" t="s">
        <v>189</v>
      </c>
      <c r="B34" s="105">
        <v>126942</v>
      </c>
      <c r="C34" s="106"/>
      <c r="D34" s="107"/>
      <c r="E34" s="108"/>
      <c r="F34" s="109"/>
      <c r="G34" s="109"/>
      <c r="H34" s="109"/>
      <c r="I34" s="110"/>
      <c r="J34" s="109"/>
      <c r="K34" s="110"/>
      <c r="L34" s="111"/>
      <c r="M34" s="111"/>
      <c r="N34" s="102"/>
      <c r="O34" s="111"/>
      <c r="P34" s="103"/>
      <c r="Q34" s="112"/>
      <c r="R34" s="111"/>
      <c r="S34" s="102"/>
      <c r="T34" s="111"/>
      <c r="U34" s="111"/>
      <c r="V34" s="111"/>
      <c r="W34" s="111"/>
      <c r="X34" s="111"/>
      <c r="Y34" s="102"/>
      <c r="Z34" s="113"/>
      <c r="AA34" s="114"/>
      <c r="AB34" s="102"/>
      <c r="AC34" s="111"/>
      <c r="AD34" s="111"/>
      <c r="AE34" s="102"/>
      <c r="AF34" s="111"/>
      <c r="AG34" s="111"/>
      <c r="AH34" s="114"/>
      <c r="AI34" s="102"/>
      <c r="AJ34" s="113"/>
      <c r="AK34" s="113"/>
      <c r="AL34" s="110"/>
      <c r="AM34" s="113"/>
      <c r="AN34" s="68"/>
      <c r="AO34" s="113"/>
      <c r="AP34" s="68"/>
      <c r="AQ34" s="113"/>
      <c r="AR34" s="68"/>
      <c r="AS34" s="113"/>
      <c r="AT34" s="68"/>
      <c r="AU34" s="113"/>
      <c r="AV34" s="113"/>
      <c r="AW34" s="68"/>
      <c r="AX34" s="113"/>
      <c r="AY34" s="113"/>
      <c r="AZ34" s="68"/>
      <c r="BA34" s="115"/>
      <c r="BB34" s="116"/>
      <c r="BC34" s="68"/>
      <c r="BD34" s="113"/>
      <c r="BE34" s="117"/>
      <c r="BF34" s="110"/>
      <c r="BG34" s="113"/>
      <c r="BH34" s="68"/>
      <c r="BI34" s="110"/>
      <c r="BJ34" s="113"/>
      <c r="BK34" s="113"/>
      <c r="BL34" s="109"/>
      <c r="BM34" s="68"/>
      <c r="BN34" s="108" t="e">
        <f t="shared" si="50"/>
        <v>#DIV/0!</v>
      </c>
      <c r="BO34" s="118" t="s">
        <v>116</v>
      </c>
      <c r="BP34" s="118" t="s">
        <v>116</v>
      </c>
      <c r="BQ34" s="118" t="s">
        <v>116</v>
      </c>
      <c r="BR34" s="118" t="s">
        <v>116</v>
      </c>
      <c r="BS34" s="118" t="s">
        <v>116</v>
      </c>
      <c r="BT34" s="118" t="s">
        <v>116</v>
      </c>
      <c r="BU34" s="118" t="s">
        <v>116</v>
      </c>
      <c r="BV34" s="118" t="s">
        <v>116</v>
      </c>
      <c r="BW34" s="118" t="s">
        <v>116</v>
      </c>
    </row>
    <row r="35" spans="1:75" ht="9">
      <c r="A35" s="1" t="s">
        <v>140</v>
      </c>
      <c r="B35" s="2">
        <v>127200</v>
      </c>
      <c r="C35" s="80">
        <v>9401</v>
      </c>
      <c r="D35" s="33">
        <v>0</v>
      </c>
      <c r="E35" s="4">
        <v>5</v>
      </c>
      <c r="F35" s="5">
        <v>0</v>
      </c>
      <c r="G35" s="5">
        <v>7</v>
      </c>
      <c r="H35" s="5">
        <v>2</v>
      </c>
      <c r="I35" s="6">
        <v>14</v>
      </c>
      <c r="J35" s="5">
        <f t="shared" si="26"/>
        <v>0.5318583129454314</v>
      </c>
      <c r="K35" s="6">
        <f t="shared" si="27"/>
        <v>1.4892032762472078</v>
      </c>
      <c r="L35" s="7">
        <v>272847</v>
      </c>
      <c r="M35" s="7">
        <v>241290</v>
      </c>
      <c r="N35" s="8">
        <v>15000</v>
      </c>
      <c r="O35" s="7">
        <v>529137</v>
      </c>
      <c r="P35" s="29">
        <f t="shared" si="28"/>
        <v>0.7077695382096596</v>
      </c>
      <c r="Q35" s="30">
        <f t="shared" si="29"/>
        <v>56.28518242740134</v>
      </c>
      <c r="R35" s="7">
        <v>104550</v>
      </c>
      <c r="S35" s="8">
        <v>3400</v>
      </c>
      <c r="T35" s="7">
        <v>57184</v>
      </c>
      <c r="U35" s="7">
        <v>29723</v>
      </c>
      <c r="V35" s="7">
        <v>2723</v>
      </c>
      <c r="W35" s="7">
        <v>2532</v>
      </c>
      <c r="X35" s="7">
        <v>741</v>
      </c>
      <c r="Y35" s="8">
        <v>0</v>
      </c>
      <c r="Z35" s="44">
        <f t="shared" si="31"/>
        <v>200853</v>
      </c>
      <c r="AA35" s="9">
        <f t="shared" si="32"/>
        <v>0.26865941156642753</v>
      </c>
      <c r="AB35" s="8">
        <f t="shared" si="33"/>
        <v>21.365067546005744</v>
      </c>
      <c r="AC35" s="7">
        <v>24000</v>
      </c>
      <c r="AD35" s="7">
        <v>9468</v>
      </c>
      <c r="AE35" s="8">
        <v>20000</v>
      </c>
      <c r="AF35" s="7">
        <v>747612</v>
      </c>
      <c r="AG35" s="7">
        <v>61393</v>
      </c>
      <c r="AH35" s="9">
        <f t="shared" si="34"/>
        <v>0.14439308090292827</v>
      </c>
      <c r="AI35" s="8">
        <f t="shared" si="35"/>
        <v>79.52473141155197</v>
      </c>
      <c r="AJ35" s="44">
        <v>2182</v>
      </c>
      <c r="AK35" s="44">
        <v>48312</v>
      </c>
      <c r="AL35" s="6">
        <f t="shared" si="36"/>
        <v>5.139027763003936</v>
      </c>
      <c r="AM35" s="44">
        <v>1239</v>
      </c>
      <c r="AN35" s="63">
        <v>1239</v>
      </c>
      <c r="AO35" s="44">
        <v>1922</v>
      </c>
      <c r="AP35" s="63">
        <v>52100</v>
      </c>
      <c r="AQ35" s="44">
        <v>3</v>
      </c>
      <c r="AR35" s="63">
        <v>251</v>
      </c>
      <c r="AS35" s="44">
        <v>79</v>
      </c>
      <c r="AT35" s="63">
        <v>3756</v>
      </c>
      <c r="AU35" s="44">
        <v>335</v>
      </c>
      <c r="AV35" s="44">
        <v>50</v>
      </c>
      <c r="AW35" s="68">
        <v>385</v>
      </c>
      <c r="AX35" s="44">
        <v>1257</v>
      </c>
      <c r="AY35" s="44">
        <v>105</v>
      </c>
      <c r="AZ35" s="63">
        <v>1362</v>
      </c>
      <c r="BA35" s="84">
        <f t="shared" si="46"/>
        <v>0.1448782044463355</v>
      </c>
      <c r="BB35" s="85">
        <f t="shared" si="37"/>
        <v>0.28267254038179146</v>
      </c>
      <c r="BC35" s="63">
        <v>0</v>
      </c>
      <c r="BD35" s="44">
        <v>63290</v>
      </c>
      <c r="BE35" s="89">
        <v>458</v>
      </c>
      <c r="BF35" s="6">
        <f t="shared" si="47"/>
        <v>0.04871822146580151</v>
      </c>
      <c r="BG35" s="44">
        <v>140</v>
      </c>
      <c r="BH35" s="63">
        <v>2249</v>
      </c>
      <c r="BI35" s="6">
        <f t="shared" si="48"/>
        <v>0.23922986916285502</v>
      </c>
      <c r="BJ35" s="44">
        <v>71</v>
      </c>
      <c r="BK35" s="44">
        <v>1552</v>
      </c>
      <c r="BL35" s="5">
        <f t="shared" si="49"/>
        <v>0.1650888203382619</v>
      </c>
      <c r="BM35" s="63">
        <v>406</v>
      </c>
      <c r="BN35" s="4">
        <f t="shared" si="50"/>
        <v>0.04318689501116903</v>
      </c>
      <c r="BO35" s="73" t="s">
        <v>112</v>
      </c>
      <c r="BP35" s="73" t="s">
        <v>113</v>
      </c>
      <c r="BQ35" s="73" t="s">
        <v>113</v>
      </c>
      <c r="BR35" s="73" t="s">
        <v>112</v>
      </c>
      <c r="BS35" s="73" t="s">
        <v>112</v>
      </c>
      <c r="BT35" s="73" t="s">
        <v>116</v>
      </c>
      <c r="BU35" s="73" t="s">
        <v>116</v>
      </c>
      <c r="BV35" s="73" t="s">
        <v>116</v>
      </c>
      <c r="BW35" s="73" t="s">
        <v>113</v>
      </c>
    </row>
    <row r="36" spans="1:75" ht="9">
      <c r="A36" s="1" t="s">
        <v>142</v>
      </c>
      <c r="B36" s="2">
        <v>127389</v>
      </c>
      <c r="C36" s="80">
        <v>696</v>
      </c>
      <c r="D36" s="33">
        <v>0</v>
      </c>
      <c r="E36" s="4">
        <v>1</v>
      </c>
      <c r="F36" s="5">
        <v>0</v>
      </c>
      <c r="G36" s="5">
        <v>1</v>
      </c>
      <c r="H36" s="5">
        <v>1</v>
      </c>
      <c r="I36" s="6">
        <v>3</v>
      </c>
      <c r="J36" s="5">
        <f t="shared" si="26"/>
        <v>1.4367816091954024</v>
      </c>
      <c r="K36" s="6">
        <f t="shared" si="27"/>
        <v>4.310344827586207</v>
      </c>
      <c r="L36" s="7">
        <v>38110</v>
      </c>
      <c r="M36" s="7">
        <v>46054</v>
      </c>
      <c r="N36" s="8">
        <v>3842</v>
      </c>
      <c r="O36" s="7">
        <v>88006</v>
      </c>
      <c r="P36" s="29">
        <f t="shared" si="28"/>
        <v>0.760219066376421</v>
      </c>
      <c r="Q36" s="30">
        <f t="shared" si="29"/>
        <v>126.44540229885058</v>
      </c>
      <c r="R36" s="7">
        <v>4618</v>
      </c>
      <c r="S36" s="8">
        <v>0</v>
      </c>
      <c r="T36" s="7">
        <v>12310</v>
      </c>
      <c r="U36" s="7">
        <v>5128</v>
      </c>
      <c r="V36" s="7">
        <v>1256</v>
      </c>
      <c r="W36" s="7">
        <v>40</v>
      </c>
      <c r="X36" s="7">
        <v>0</v>
      </c>
      <c r="Y36" s="8">
        <v>0</v>
      </c>
      <c r="Z36" s="44">
        <f t="shared" si="31"/>
        <v>23352</v>
      </c>
      <c r="AA36" s="9">
        <f t="shared" si="32"/>
        <v>0.20172074219964756</v>
      </c>
      <c r="AB36" s="8">
        <f t="shared" si="33"/>
        <v>33.55172413793103</v>
      </c>
      <c r="AC36" s="7">
        <v>0</v>
      </c>
      <c r="AD36" s="7">
        <v>0</v>
      </c>
      <c r="AE36" s="8">
        <v>10790</v>
      </c>
      <c r="AF36" s="7">
        <v>115764</v>
      </c>
      <c r="AG36" s="7">
        <v>0</v>
      </c>
      <c r="AH36" s="9">
        <f t="shared" si="34"/>
        <v>0.03989150340347604</v>
      </c>
      <c r="AI36" s="8">
        <f t="shared" si="35"/>
        <v>166.32758620689654</v>
      </c>
      <c r="AJ36" s="44">
        <v>2986</v>
      </c>
      <c r="AK36" s="44">
        <v>12776</v>
      </c>
      <c r="AL36" s="6">
        <f t="shared" si="36"/>
        <v>18.35632183908046</v>
      </c>
      <c r="AM36" s="44">
        <v>0</v>
      </c>
      <c r="AN36" s="63">
        <v>0</v>
      </c>
      <c r="AO36" s="44">
        <v>0</v>
      </c>
      <c r="AP36" s="63">
        <v>939</v>
      </c>
      <c r="AQ36" s="44">
        <v>75</v>
      </c>
      <c r="AR36" s="63">
        <v>75</v>
      </c>
      <c r="AS36" s="44">
        <v>300</v>
      </c>
      <c r="AT36" s="63">
        <v>895</v>
      </c>
      <c r="AU36" s="44">
        <v>17</v>
      </c>
      <c r="AV36" s="44">
        <v>0</v>
      </c>
      <c r="AW36" s="68">
        <v>17</v>
      </c>
      <c r="AX36" s="44">
        <v>13</v>
      </c>
      <c r="AY36" s="44">
        <v>1</v>
      </c>
      <c r="AZ36" s="63">
        <v>14</v>
      </c>
      <c r="BA36" s="84">
        <f t="shared" si="46"/>
        <v>0.020114942528735632</v>
      </c>
      <c r="BB36" s="85">
        <f t="shared" si="37"/>
        <v>1.2142857142857142</v>
      </c>
      <c r="BC36" s="63">
        <v>1</v>
      </c>
      <c r="BD36" s="44">
        <v>657</v>
      </c>
      <c r="BE36" s="89">
        <v>100</v>
      </c>
      <c r="BF36" s="6">
        <f t="shared" si="47"/>
        <v>0.14367816091954022</v>
      </c>
      <c r="BG36" s="44">
        <v>20</v>
      </c>
      <c r="BH36" s="63">
        <v>300</v>
      </c>
      <c r="BI36" s="6">
        <f t="shared" si="48"/>
        <v>0.43103448275862066</v>
      </c>
      <c r="BJ36" s="44">
        <v>64</v>
      </c>
      <c r="BK36" s="44">
        <v>2000</v>
      </c>
      <c r="BL36" s="5">
        <f t="shared" si="49"/>
        <v>2.8735632183908044</v>
      </c>
      <c r="BM36" s="63">
        <v>14</v>
      </c>
      <c r="BN36" s="4">
        <f t="shared" si="50"/>
        <v>0.020114942528735632</v>
      </c>
      <c r="BO36" s="73" t="s">
        <v>112</v>
      </c>
      <c r="BP36" s="73" t="s">
        <v>113</v>
      </c>
      <c r="BQ36" s="73" t="s">
        <v>112</v>
      </c>
      <c r="BR36" s="73" t="s">
        <v>112</v>
      </c>
      <c r="BS36" s="73" t="s">
        <v>113</v>
      </c>
      <c r="BT36" s="73" t="s">
        <v>113</v>
      </c>
      <c r="BU36" s="73" t="s">
        <v>112</v>
      </c>
      <c r="BV36" s="73" t="s">
        <v>112</v>
      </c>
      <c r="BW36" s="73" t="s">
        <v>113</v>
      </c>
    </row>
    <row r="37" spans="1:75" ht="9">
      <c r="A37" s="1" t="s">
        <v>144</v>
      </c>
      <c r="B37" s="2">
        <v>127617</v>
      </c>
      <c r="C37" s="80">
        <v>936</v>
      </c>
      <c r="D37" s="33">
        <v>0</v>
      </c>
      <c r="E37" s="4">
        <v>1.75</v>
      </c>
      <c r="F37" s="5">
        <v>0.75</v>
      </c>
      <c r="G37" s="5">
        <v>0</v>
      </c>
      <c r="H37" s="5">
        <v>0</v>
      </c>
      <c r="I37" s="6">
        <v>2.5</v>
      </c>
      <c r="J37" s="5">
        <f t="shared" si="26"/>
        <v>1.8696581196581195</v>
      </c>
      <c r="K37" s="6">
        <f t="shared" si="27"/>
        <v>2.6709401709401708</v>
      </c>
      <c r="L37" s="7">
        <v>109199</v>
      </c>
      <c r="M37" s="7">
        <v>0</v>
      </c>
      <c r="N37" s="8">
        <v>0</v>
      </c>
      <c r="O37" s="7">
        <v>109199</v>
      </c>
      <c r="P37" s="29">
        <f t="shared" si="28"/>
        <v>0.8838159832947537</v>
      </c>
      <c r="Q37" s="30">
        <f t="shared" si="29"/>
        <v>116.6655982905983</v>
      </c>
      <c r="R37" s="7">
        <v>1158</v>
      </c>
      <c r="S37" s="8">
        <v>0</v>
      </c>
      <c r="T37" s="7">
        <v>6046</v>
      </c>
      <c r="U37" s="7">
        <v>5060</v>
      </c>
      <c r="V37" s="7">
        <v>221</v>
      </c>
      <c r="W37" s="7">
        <v>0</v>
      </c>
      <c r="X37" s="7">
        <v>0</v>
      </c>
      <c r="Y37" s="8">
        <v>0</v>
      </c>
      <c r="Z37" s="44">
        <f t="shared" si="31"/>
        <v>12485</v>
      </c>
      <c r="AA37" s="9">
        <f t="shared" si="32"/>
        <v>0.10104893406931383</v>
      </c>
      <c r="AB37" s="8">
        <f t="shared" si="33"/>
        <v>13.338675213675213</v>
      </c>
      <c r="AC37" s="7">
        <v>0</v>
      </c>
      <c r="AD37" s="7">
        <v>6827</v>
      </c>
      <c r="AE37" s="8">
        <v>324</v>
      </c>
      <c r="AF37" s="7">
        <v>123554</v>
      </c>
      <c r="AG37" s="7">
        <v>18517</v>
      </c>
      <c r="AH37" s="9">
        <f t="shared" si="34"/>
        <v>0.009372420156368876</v>
      </c>
      <c r="AI37" s="8">
        <f t="shared" si="35"/>
        <v>132.00213675213675</v>
      </c>
      <c r="AJ37" s="44">
        <v>97</v>
      </c>
      <c r="AK37" s="44">
        <v>5509</v>
      </c>
      <c r="AL37" s="6">
        <f t="shared" si="36"/>
        <v>5.885683760683761</v>
      </c>
      <c r="AM37" s="44">
        <v>0</v>
      </c>
      <c r="AN37" s="63">
        <v>4323</v>
      </c>
      <c r="AO37" s="44">
        <v>0</v>
      </c>
      <c r="AP37" s="63">
        <v>0</v>
      </c>
      <c r="AQ37" s="44">
        <v>18</v>
      </c>
      <c r="AR37" s="63">
        <v>18</v>
      </c>
      <c r="AS37" s="44">
        <v>26</v>
      </c>
      <c r="AT37" s="63">
        <v>1229</v>
      </c>
      <c r="AU37" s="44">
        <v>38</v>
      </c>
      <c r="AV37" s="44">
        <v>0</v>
      </c>
      <c r="AW37" s="68">
        <v>38</v>
      </c>
      <c r="AX37" s="44">
        <v>98</v>
      </c>
      <c r="AY37" s="44">
        <v>3</v>
      </c>
      <c r="AZ37" s="63">
        <v>101</v>
      </c>
      <c r="BA37" s="84">
        <f t="shared" si="46"/>
        <v>0.10790598290598291</v>
      </c>
      <c r="BB37" s="85">
        <f t="shared" si="37"/>
        <v>0.37623762376237624</v>
      </c>
      <c r="BC37" s="63">
        <v>0</v>
      </c>
      <c r="BD37" s="44">
        <v>1455</v>
      </c>
      <c r="BE37" s="89">
        <v>1705</v>
      </c>
      <c r="BF37" s="6">
        <f t="shared" si="47"/>
        <v>1.8215811965811965</v>
      </c>
      <c r="BG37" s="44">
        <v>25</v>
      </c>
      <c r="BH37" s="63">
        <v>325</v>
      </c>
      <c r="BI37" s="6">
        <f t="shared" si="48"/>
        <v>0.3472222222222222</v>
      </c>
      <c r="BJ37" s="44">
        <v>64</v>
      </c>
      <c r="BK37" s="44">
        <v>985</v>
      </c>
      <c r="BL37" s="5">
        <f t="shared" si="49"/>
        <v>1.0523504273504274</v>
      </c>
      <c r="BM37" s="63">
        <v>248</v>
      </c>
      <c r="BN37" s="4">
        <f t="shared" si="50"/>
        <v>0.26495726495726496</v>
      </c>
      <c r="BO37" s="73" t="s">
        <v>112</v>
      </c>
      <c r="BP37" s="73" t="s">
        <v>113</v>
      </c>
      <c r="BQ37" s="73" t="s">
        <v>113</v>
      </c>
      <c r="BR37" s="73" t="s">
        <v>112</v>
      </c>
      <c r="BS37" s="73" t="s">
        <v>113</v>
      </c>
      <c r="BT37" s="73" t="s">
        <v>113</v>
      </c>
      <c r="BU37" s="73" t="s">
        <v>112</v>
      </c>
      <c r="BV37" s="73" t="s">
        <v>112</v>
      </c>
      <c r="BW37" s="73" t="s">
        <v>113</v>
      </c>
    </row>
    <row r="38" spans="1:75" s="119" customFormat="1" ht="9">
      <c r="A38" s="120" t="s">
        <v>147</v>
      </c>
      <c r="B38" s="121">
        <v>127732</v>
      </c>
      <c r="C38" s="122">
        <v>1447</v>
      </c>
      <c r="D38" s="123"/>
      <c r="E38" s="124"/>
      <c r="F38" s="125"/>
      <c r="G38" s="125"/>
      <c r="H38" s="125"/>
      <c r="I38" s="126"/>
      <c r="J38" s="125"/>
      <c r="K38" s="126"/>
      <c r="L38" s="127"/>
      <c r="M38" s="127"/>
      <c r="N38" s="128"/>
      <c r="O38" s="127"/>
      <c r="P38" s="129"/>
      <c r="Q38" s="130"/>
      <c r="R38" s="127"/>
      <c r="S38" s="128"/>
      <c r="T38" s="127"/>
      <c r="U38" s="127"/>
      <c r="V38" s="127"/>
      <c r="W38" s="127"/>
      <c r="X38" s="127"/>
      <c r="Y38" s="128"/>
      <c r="Z38" s="131"/>
      <c r="AA38" s="132"/>
      <c r="AB38" s="128"/>
      <c r="AC38" s="127"/>
      <c r="AD38" s="127"/>
      <c r="AE38" s="128"/>
      <c r="AF38" s="127"/>
      <c r="AG38" s="127"/>
      <c r="AH38" s="132"/>
      <c r="AI38" s="128"/>
      <c r="AJ38" s="131"/>
      <c r="AK38" s="131"/>
      <c r="AL38" s="126"/>
      <c r="AM38" s="131"/>
      <c r="AN38" s="133"/>
      <c r="AO38" s="131"/>
      <c r="AP38" s="133"/>
      <c r="AQ38" s="131"/>
      <c r="AR38" s="133"/>
      <c r="AS38" s="131"/>
      <c r="AT38" s="133"/>
      <c r="AU38" s="131"/>
      <c r="AV38" s="131"/>
      <c r="AW38" s="133"/>
      <c r="AX38" s="131"/>
      <c r="AY38" s="131"/>
      <c r="AZ38" s="133"/>
      <c r="BA38" s="134"/>
      <c r="BB38" s="135"/>
      <c r="BC38" s="133"/>
      <c r="BD38" s="131"/>
      <c r="BE38" s="136"/>
      <c r="BF38" s="126"/>
      <c r="BG38" s="131"/>
      <c r="BH38" s="133"/>
      <c r="BI38" s="126"/>
      <c r="BJ38" s="131"/>
      <c r="BK38" s="131"/>
      <c r="BL38" s="125"/>
      <c r="BM38" s="133"/>
      <c r="BN38" s="124"/>
      <c r="BO38" s="137" t="s">
        <v>116</v>
      </c>
      <c r="BP38" s="137" t="s">
        <v>116</v>
      </c>
      <c r="BQ38" s="137" t="s">
        <v>116</v>
      </c>
      <c r="BR38" s="137" t="s">
        <v>116</v>
      </c>
      <c r="BS38" s="137" t="s">
        <v>116</v>
      </c>
      <c r="BT38" s="137" t="s">
        <v>116</v>
      </c>
      <c r="BU38" s="137" t="s">
        <v>116</v>
      </c>
      <c r="BV38" s="137" t="s">
        <v>116</v>
      </c>
      <c r="BW38" s="137" t="s">
        <v>116</v>
      </c>
    </row>
    <row r="39" spans="1:75" s="119" customFormat="1" ht="9">
      <c r="A39" s="120" t="s">
        <v>149</v>
      </c>
      <c r="B39" s="121">
        <v>127778</v>
      </c>
      <c r="C39" s="122">
        <v>1216</v>
      </c>
      <c r="D39" s="123"/>
      <c r="E39" s="124"/>
      <c r="F39" s="125"/>
      <c r="G39" s="125"/>
      <c r="H39" s="125"/>
      <c r="I39" s="126"/>
      <c r="J39" s="125"/>
      <c r="K39" s="126"/>
      <c r="L39" s="127"/>
      <c r="M39" s="127"/>
      <c r="N39" s="128"/>
      <c r="O39" s="127"/>
      <c r="P39" s="129"/>
      <c r="Q39" s="130"/>
      <c r="R39" s="127"/>
      <c r="S39" s="128"/>
      <c r="T39" s="127"/>
      <c r="U39" s="127"/>
      <c r="V39" s="127"/>
      <c r="W39" s="127"/>
      <c r="X39" s="127"/>
      <c r="Y39" s="128"/>
      <c r="Z39" s="131"/>
      <c r="AA39" s="132"/>
      <c r="AB39" s="128"/>
      <c r="AC39" s="127"/>
      <c r="AD39" s="127"/>
      <c r="AE39" s="128"/>
      <c r="AF39" s="127"/>
      <c r="AG39" s="127"/>
      <c r="AH39" s="132"/>
      <c r="AI39" s="128"/>
      <c r="AJ39" s="131"/>
      <c r="AK39" s="131"/>
      <c r="AL39" s="126"/>
      <c r="AM39" s="131"/>
      <c r="AN39" s="133"/>
      <c r="AO39" s="131"/>
      <c r="AP39" s="133"/>
      <c r="AQ39" s="131"/>
      <c r="AR39" s="133"/>
      <c r="AS39" s="131"/>
      <c r="AT39" s="133"/>
      <c r="AU39" s="131"/>
      <c r="AV39" s="131"/>
      <c r="AW39" s="133"/>
      <c r="AX39" s="131"/>
      <c r="AY39" s="131"/>
      <c r="AZ39" s="133"/>
      <c r="BA39" s="134"/>
      <c r="BB39" s="135"/>
      <c r="BC39" s="133"/>
      <c r="BD39" s="131"/>
      <c r="BE39" s="136"/>
      <c r="BF39" s="126"/>
      <c r="BG39" s="131"/>
      <c r="BH39" s="133"/>
      <c r="BI39" s="126"/>
      <c r="BJ39" s="131"/>
      <c r="BK39" s="131"/>
      <c r="BL39" s="125"/>
      <c r="BM39" s="133"/>
      <c r="BN39" s="124"/>
      <c r="BO39" s="137"/>
      <c r="BP39" s="137" t="s">
        <v>116</v>
      </c>
      <c r="BQ39" s="137" t="s">
        <v>116</v>
      </c>
      <c r="BR39" s="137" t="s">
        <v>116</v>
      </c>
      <c r="BS39" s="137" t="s">
        <v>116</v>
      </c>
      <c r="BT39" s="137" t="s">
        <v>116</v>
      </c>
      <c r="BU39" s="137" t="s">
        <v>116</v>
      </c>
      <c r="BV39" s="137" t="s">
        <v>116</v>
      </c>
      <c r="BW39" s="137" t="s">
        <v>116</v>
      </c>
    </row>
    <row r="40" spans="1:75" ht="9">
      <c r="A40" s="1" t="s">
        <v>151</v>
      </c>
      <c r="B40" s="2">
        <v>127820</v>
      </c>
      <c r="C40" s="80">
        <v>6461</v>
      </c>
      <c r="D40" s="33">
        <v>1</v>
      </c>
      <c r="E40" s="4">
        <v>4</v>
      </c>
      <c r="F40" s="5">
        <v>1</v>
      </c>
      <c r="G40" s="5">
        <v>7</v>
      </c>
      <c r="H40" s="5">
        <v>7</v>
      </c>
      <c r="I40" s="6">
        <v>19</v>
      </c>
      <c r="J40" s="5">
        <f t="shared" si="26"/>
        <v>0.6190992106485064</v>
      </c>
      <c r="K40" s="6">
        <f t="shared" si="27"/>
        <v>2.9407212505804052</v>
      </c>
      <c r="L40" s="7">
        <v>270325</v>
      </c>
      <c r="M40" s="7">
        <v>337370</v>
      </c>
      <c r="N40" s="8">
        <v>65198</v>
      </c>
      <c r="O40" s="7">
        <v>672893</v>
      </c>
      <c r="P40" s="29">
        <f t="shared" si="28"/>
        <v>0.8443511704216781</v>
      </c>
      <c r="Q40" s="30">
        <f t="shared" si="29"/>
        <v>104.14688128772636</v>
      </c>
      <c r="R40" s="7">
        <v>37120</v>
      </c>
      <c r="S40" s="8">
        <v>0</v>
      </c>
      <c r="T40" s="7">
        <v>11474</v>
      </c>
      <c r="U40" s="7">
        <v>5220</v>
      </c>
      <c r="V40" s="7">
        <v>6244</v>
      </c>
      <c r="W40" s="7">
        <v>0</v>
      </c>
      <c r="X40" s="7">
        <v>0</v>
      </c>
      <c r="Y40" s="8">
        <v>0</v>
      </c>
      <c r="Z40" s="44">
        <f t="shared" si="31"/>
        <v>60058</v>
      </c>
      <c r="AA40" s="9">
        <f t="shared" si="32"/>
        <v>0.07536122770363957</v>
      </c>
      <c r="AB40" s="8">
        <f t="shared" si="33"/>
        <v>9.295465098282</v>
      </c>
      <c r="AC40" s="7">
        <v>2601</v>
      </c>
      <c r="AD40" s="7">
        <v>27828</v>
      </c>
      <c r="AE40" s="8">
        <v>45019</v>
      </c>
      <c r="AF40" s="7">
        <v>796935</v>
      </c>
      <c r="AG40" s="7">
        <v>0</v>
      </c>
      <c r="AH40" s="9">
        <f t="shared" si="34"/>
        <v>0.046578453700740964</v>
      </c>
      <c r="AI40" s="8">
        <f t="shared" si="35"/>
        <v>123.34545735954187</v>
      </c>
      <c r="AJ40" s="44">
        <v>2338</v>
      </c>
      <c r="AK40" s="44">
        <v>39706</v>
      </c>
      <c r="AL40" s="6">
        <f t="shared" si="36"/>
        <v>6.145488314502399</v>
      </c>
      <c r="AM40" s="44">
        <v>0</v>
      </c>
      <c r="AN40" s="63">
        <v>0</v>
      </c>
      <c r="AO40" s="44">
        <v>0</v>
      </c>
      <c r="AP40" s="63">
        <v>0</v>
      </c>
      <c r="AQ40" s="44">
        <v>10</v>
      </c>
      <c r="AR40" s="63">
        <v>263</v>
      </c>
      <c r="AS40" s="44">
        <v>2585</v>
      </c>
      <c r="AT40" s="63">
        <v>5708</v>
      </c>
      <c r="AU40" s="44">
        <v>648</v>
      </c>
      <c r="AV40" s="44">
        <v>298</v>
      </c>
      <c r="AW40" s="68">
        <v>946</v>
      </c>
      <c r="AX40" s="44">
        <v>276</v>
      </c>
      <c r="AY40" s="44">
        <v>64</v>
      </c>
      <c r="AZ40" s="63">
        <v>340</v>
      </c>
      <c r="BA40" s="84">
        <f t="shared" si="46"/>
        <v>0.052623432905123044</v>
      </c>
      <c r="BB40" s="85">
        <f t="shared" si="37"/>
        <v>2.7823529411764705</v>
      </c>
      <c r="BC40" s="63">
        <v>0</v>
      </c>
      <c r="BD40" s="44">
        <v>16541</v>
      </c>
      <c r="BE40" s="89">
        <v>4346</v>
      </c>
      <c r="BF40" s="6">
        <f t="shared" si="47"/>
        <v>0.6726512923696022</v>
      </c>
      <c r="BG40" s="44">
        <v>135</v>
      </c>
      <c r="BH40" s="63">
        <v>2025</v>
      </c>
      <c r="BI40" s="6">
        <f t="shared" si="48"/>
        <v>0.3134189753908064</v>
      </c>
      <c r="BJ40" s="44">
        <v>62</v>
      </c>
      <c r="BK40" s="44">
        <v>3267</v>
      </c>
      <c r="BL40" s="5">
        <f t="shared" si="49"/>
        <v>0.5056492802971676</v>
      </c>
      <c r="BM40" s="63">
        <v>115</v>
      </c>
      <c r="BN40" s="4">
        <f t="shared" si="50"/>
        <v>0.01779910230614456</v>
      </c>
      <c r="BO40" s="73" t="s">
        <v>112</v>
      </c>
      <c r="BP40" s="73" t="s">
        <v>113</v>
      </c>
      <c r="BQ40" s="73" t="s">
        <v>112</v>
      </c>
      <c r="BR40" s="73" t="s">
        <v>112</v>
      </c>
      <c r="BS40" s="73" t="s">
        <v>112</v>
      </c>
      <c r="BT40" s="73" t="s">
        <v>116</v>
      </c>
      <c r="BU40" s="73" t="s">
        <v>116</v>
      </c>
      <c r="BV40" s="73" t="s">
        <v>116</v>
      </c>
      <c r="BW40" s="73" t="s">
        <v>113</v>
      </c>
    </row>
    <row r="41" spans="1:75" ht="9">
      <c r="A41" s="1" t="s">
        <v>153</v>
      </c>
      <c r="B41" s="2">
        <v>127884</v>
      </c>
      <c r="C41" s="80">
        <v>4171</v>
      </c>
      <c r="D41" s="33">
        <v>1</v>
      </c>
      <c r="E41" s="4">
        <v>1.92</v>
      </c>
      <c r="F41" s="5">
        <v>0</v>
      </c>
      <c r="G41" s="5">
        <v>3.15</v>
      </c>
      <c r="H41" s="5">
        <v>0.57</v>
      </c>
      <c r="I41" s="6">
        <v>5.64</v>
      </c>
      <c r="J41" s="5">
        <f t="shared" si="26"/>
        <v>0.46032126588348116</v>
      </c>
      <c r="K41" s="6">
        <f t="shared" si="27"/>
        <v>1.3521937185327257</v>
      </c>
      <c r="L41" s="7">
        <v>100178</v>
      </c>
      <c r="M41" s="7">
        <v>94650</v>
      </c>
      <c r="N41" s="8">
        <v>2985</v>
      </c>
      <c r="O41" s="7">
        <v>197813</v>
      </c>
      <c r="P41" s="29">
        <f t="shared" si="28"/>
        <v>0.7484468289582215</v>
      </c>
      <c r="Q41" s="30">
        <f t="shared" si="29"/>
        <v>47.42579717094222</v>
      </c>
      <c r="R41" s="7">
        <v>24410</v>
      </c>
      <c r="S41" s="8">
        <v>7206</v>
      </c>
      <c r="T41" s="7">
        <v>17925</v>
      </c>
      <c r="U41" s="7">
        <v>6099</v>
      </c>
      <c r="V41" s="7">
        <v>5078</v>
      </c>
      <c r="W41" s="7">
        <v>162</v>
      </c>
      <c r="X41" s="7">
        <v>0</v>
      </c>
      <c r="Y41" s="8">
        <v>1796</v>
      </c>
      <c r="Z41" s="44">
        <f t="shared" si="31"/>
        <v>62676</v>
      </c>
      <c r="AA41" s="9">
        <f t="shared" si="32"/>
        <v>0.23714140856154795</v>
      </c>
      <c r="AB41" s="8">
        <f t="shared" si="33"/>
        <v>15.026612323183889</v>
      </c>
      <c r="AC41" s="7">
        <v>0</v>
      </c>
      <c r="AD41" s="7">
        <v>10139</v>
      </c>
      <c r="AE41" s="8">
        <v>12053</v>
      </c>
      <c r="AF41" s="7">
        <v>264298</v>
      </c>
      <c r="AG41" s="7">
        <v>31493</v>
      </c>
      <c r="AH41" s="9">
        <f t="shared" si="34"/>
        <v>0.11962254727618067</v>
      </c>
      <c r="AI41" s="8">
        <f t="shared" si="35"/>
        <v>63.365619755454325</v>
      </c>
      <c r="AJ41" s="44">
        <v>203</v>
      </c>
      <c r="AK41" s="44">
        <v>21812</v>
      </c>
      <c r="AL41" s="6">
        <f t="shared" si="36"/>
        <v>5.229441380963798</v>
      </c>
      <c r="AM41" s="44">
        <v>1239</v>
      </c>
      <c r="AN41" s="63">
        <v>10845</v>
      </c>
      <c r="AO41" s="44">
        <v>1</v>
      </c>
      <c r="AP41" s="63">
        <v>1317</v>
      </c>
      <c r="AQ41" s="44">
        <v>95</v>
      </c>
      <c r="AR41" s="63">
        <v>111</v>
      </c>
      <c r="AS41" s="44">
        <v>6903</v>
      </c>
      <c r="AT41" s="63">
        <v>25002</v>
      </c>
      <c r="AU41" s="44">
        <v>104</v>
      </c>
      <c r="AV41" s="44">
        <v>47</v>
      </c>
      <c r="AW41" s="68">
        <v>151</v>
      </c>
      <c r="AX41" s="44">
        <v>69</v>
      </c>
      <c r="AY41" s="44">
        <v>74</v>
      </c>
      <c r="AZ41" s="63">
        <v>143</v>
      </c>
      <c r="BA41" s="84">
        <f t="shared" si="46"/>
        <v>0.03428434428194677</v>
      </c>
      <c r="BB41" s="85">
        <f t="shared" si="37"/>
        <v>1.055944055944056</v>
      </c>
      <c r="BC41" s="63">
        <v>26842</v>
      </c>
      <c r="BD41" s="44">
        <v>40568</v>
      </c>
      <c r="BE41" s="89">
        <v>0</v>
      </c>
      <c r="BF41" s="6">
        <f t="shared" si="47"/>
        <v>0</v>
      </c>
      <c r="BG41" s="44">
        <v>86</v>
      </c>
      <c r="BH41" s="63">
        <v>2118</v>
      </c>
      <c r="BI41" s="6">
        <f t="shared" si="48"/>
        <v>0.5077918964277152</v>
      </c>
      <c r="BJ41" s="44">
        <v>64</v>
      </c>
      <c r="BK41" s="44">
        <v>2315</v>
      </c>
      <c r="BL41" s="5">
        <f t="shared" si="49"/>
        <v>0.5550227763126349</v>
      </c>
      <c r="BM41" s="63">
        <v>16</v>
      </c>
      <c r="BN41" s="4">
        <f t="shared" si="50"/>
        <v>0.0038360105490290097</v>
      </c>
      <c r="BO41" s="73" t="s">
        <v>112</v>
      </c>
      <c r="BP41" s="73" t="s">
        <v>113</v>
      </c>
      <c r="BQ41" s="73" t="s">
        <v>113</v>
      </c>
      <c r="BR41" s="73" t="s">
        <v>112</v>
      </c>
      <c r="BS41" s="73" t="s">
        <v>112</v>
      </c>
      <c r="BT41" s="73" t="s">
        <v>116</v>
      </c>
      <c r="BU41" s="73" t="s">
        <v>116</v>
      </c>
      <c r="BV41" s="73" t="s">
        <v>116</v>
      </c>
      <c r="BW41" s="73" t="s">
        <v>113</v>
      </c>
    </row>
    <row r="42" spans="1:75" ht="9">
      <c r="A42" s="1" t="s">
        <v>154</v>
      </c>
      <c r="B42" s="2">
        <v>127909</v>
      </c>
      <c r="C42" s="80">
        <v>4581</v>
      </c>
      <c r="D42" s="33">
        <v>0</v>
      </c>
      <c r="E42" s="4">
        <v>2.25</v>
      </c>
      <c r="F42" s="5">
        <v>1</v>
      </c>
      <c r="G42" s="5">
        <v>0.5</v>
      </c>
      <c r="H42" s="5">
        <v>1</v>
      </c>
      <c r="I42" s="6">
        <v>4.75</v>
      </c>
      <c r="J42" s="5">
        <f t="shared" si="26"/>
        <v>0.49115913555992136</v>
      </c>
      <c r="K42" s="6">
        <f t="shared" si="27"/>
        <v>1.0368915084042785</v>
      </c>
      <c r="L42" s="7">
        <v>157184</v>
      </c>
      <c r="M42" s="7">
        <v>12000</v>
      </c>
      <c r="N42" s="8">
        <v>30000</v>
      </c>
      <c r="O42" s="7">
        <v>199184</v>
      </c>
      <c r="P42" s="29">
        <f t="shared" si="28"/>
        <v>0.6414778363198371</v>
      </c>
      <c r="Q42" s="30">
        <f t="shared" si="29"/>
        <v>43.480462781052175</v>
      </c>
      <c r="R42" s="7">
        <v>40342</v>
      </c>
      <c r="S42" s="8">
        <v>5645</v>
      </c>
      <c r="T42" s="7">
        <v>40245</v>
      </c>
      <c r="U42" s="7">
        <v>19036</v>
      </c>
      <c r="V42" s="7">
        <v>7065</v>
      </c>
      <c r="W42" s="7">
        <v>1560</v>
      </c>
      <c r="X42" s="7">
        <v>77</v>
      </c>
      <c r="Y42" s="8">
        <v>791</v>
      </c>
      <c r="Z42" s="44">
        <f t="shared" si="31"/>
        <v>114761</v>
      </c>
      <c r="AA42" s="9">
        <f t="shared" si="32"/>
        <v>0.3695911216458191</v>
      </c>
      <c r="AB42" s="8">
        <f t="shared" si="33"/>
        <v>25.05151713599651</v>
      </c>
      <c r="AC42" s="7">
        <v>415</v>
      </c>
      <c r="AD42" s="7">
        <v>24162</v>
      </c>
      <c r="AE42" s="8">
        <v>3732</v>
      </c>
      <c r="AF42" s="7">
        <v>310508</v>
      </c>
      <c r="AG42" s="7">
        <v>30183</v>
      </c>
      <c r="AH42" s="9">
        <f t="shared" si="34"/>
        <v>0.14810246434874463</v>
      </c>
      <c r="AI42" s="8">
        <f t="shared" si="35"/>
        <v>67.78170705086225</v>
      </c>
      <c r="AJ42" s="44">
        <v>478</v>
      </c>
      <c r="AK42" s="44">
        <v>47482</v>
      </c>
      <c r="AL42" s="6">
        <f t="shared" si="36"/>
        <v>10.364985810958306</v>
      </c>
      <c r="AM42" s="44">
        <v>140</v>
      </c>
      <c r="AN42" s="63">
        <v>13768</v>
      </c>
      <c r="AO42" s="44">
        <v>3</v>
      </c>
      <c r="AP42" s="63">
        <v>4409</v>
      </c>
      <c r="AQ42" s="44">
        <v>3</v>
      </c>
      <c r="AR42" s="63">
        <v>257</v>
      </c>
      <c r="AS42" s="44">
        <v>68</v>
      </c>
      <c r="AT42" s="63">
        <v>4367</v>
      </c>
      <c r="AU42" s="44">
        <v>348</v>
      </c>
      <c r="AV42" s="44">
        <v>30</v>
      </c>
      <c r="AW42" s="68">
        <v>378</v>
      </c>
      <c r="AX42" s="44">
        <v>31</v>
      </c>
      <c r="AY42" s="44">
        <v>7</v>
      </c>
      <c r="AZ42" s="63">
        <v>38</v>
      </c>
      <c r="BA42" s="84">
        <f t="shared" si="46"/>
        <v>0.008295132067234229</v>
      </c>
      <c r="BB42" s="85">
        <f t="shared" si="37"/>
        <v>9.947368421052632</v>
      </c>
      <c r="BC42" s="63">
        <v>0</v>
      </c>
      <c r="BD42" s="44">
        <v>7637</v>
      </c>
      <c r="BE42" s="89">
        <v>10000</v>
      </c>
      <c r="BF42" s="6">
        <f t="shared" si="47"/>
        <v>2.1829294913774286</v>
      </c>
      <c r="BG42" s="44">
        <v>88</v>
      </c>
      <c r="BH42" s="63">
        <v>1760</v>
      </c>
      <c r="BI42" s="6">
        <f t="shared" si="48"/>
        <v>0.3841955904824274</v>
      </c>
      <c r="BJ42" s="44">
        <v>55</v>
      </c>
      <c r="BK42" s="44">
        <v>1545</v>
      </c>
      <c r="BL42" s="5">
        <f t="shared" si="49"/>
        <v>0.3372626064178127</v>
      </c>
      <c r="BM42" s="63">
        <v>250</v>
      </c>
      <c r="BN42" s="4">
        <f t="shared" si="50"/>
        <v>0.054573237284435715</v>
      </c>
      <c r="BO42" s="73" t="s">
        <v>112</v>
      </c>
      <c r="BP42" s="73" t="s">
        <v>113</v>
      </c>
      <c r="BQ42" s="73" t="s">
        <v>112</v>
      </c>
      <c r="BR42" s="73" t="s">
        <v>112</v>
      </c>
      <c r="BS42" s="73" t="s">
        <v>113</v>
      </c>
      <c r="BT42" s="73" t="s">
        <v>113</v>
      </c>
      <c r="BU42" s="73" t="s">
        <v>112</v>
      </c>
      <c r="BV42" s="73" t="s">
        <v>112</v>
      </c>
      <c r="BW42" s="73" t="s">
        <v>112</v>
      </c>
    </row>
    <row r="43" spans="1:75" ht="9">
      <c r="A43" s="1" t="s">
        <v>159</v>
      </c>
      <c r="B43" s="2">
        <v>128258</v>
      </c>
      <c r="C43" s="80">
        <v>1443</v>
      </c>
      <c r="D43" s="33">
        <v>0</v>
      </c>
      <c r="E43" s="4">
        <v>0</v>
      </c>
      <c r="F43" s="5">
        <v>1</v>
      </c>
      <c r="G43" s="5">
        <v>0</v>
      </c>
      <c r="H43" s="5">
        <v>9</v>
      </c>
      <c r="I43" s="6">
        <v>10</v>
      </c>
      <c r="J43" s="5">
        <f t="shared" si="26"/>
        <v>0</v>
      </c>
      <c r="K43" s="6">
        <f t="shared" si="27"/>
        <v>6.93000693000693</v>
      </c>
      <c r="L43" s="7">
        <v>25000</v>
      </c>
      <c r="M43" s="7">
        <v>0</v>
      </c>
      <c r="N43" s="8">
        <v>16200</v>
      </c>
      <c r="O43" s="7">
        <v>41200</v>
      </c>
      <c r="P43" s="29">
        <f t="shared" si="28"/>
        <v>0.494746322425698</v>
      </c>
      <c r="Q43" s="30">
        <f t="shared" si="29"/>
        <v>28.55162855162855</v>
      </c>
      <c r="R43" s="7">
        <v>25234</v>
      </c>
      <c r="S43" s="8">
        <v>8352</v>
      </c>
      <c r="T43" s="7">
        <v>2673</v>
      </c>
      <c r="U43" s="7">
        <v>0</v>
      </c>
      <c r="V43" s="7">
        <v>0</v>
      </c>
      <c r="W43" s="7">
        <v>0</v>
      </c>
      <c r="X43" s="7">
        <v>0</v>
      </c>
      <c r="Y43" s="8">
        <v>0</v>
      </c>
      <c r="Z43" s="44">
        <f t="shared" si="31"/>
        <v>36259</v>
      </c>
      <c r="AA43" s="9">
        <f t="shared" si="32"/>
        <v>0.4354127889522666</v>
      </c>
      <c r="AB43" s="8">
        <f t="shared" si="33"/>
        <v>25.127512127512126</v>
      </c>
      <c r="AC43" s="7">
        <v>0</v>
      </c>
      <c r="AD43" s="7">
        <v>8210</v>
      </c>
      <c r="AE43" s="8">
        <v>5958</v>
      </c>
      <c r="AF43" s="7">
        <v>83275</v>
      </c>
      <c r="AG43" s="7">
        <v>3000</v>
      </c>
      <c r="AH43" s="9">
        <f t="shared" si="34"/>
        <v>0.4033143200240168</v>
      </c>
      <c r="AI43" s="8">
        <f t="shared" si="35"/>
        <v>57.70963270963271</v>
      </c>
      <c r="AJ43" s="44">
        <v>531</v>
      </c>
      <c r="AK43" s="44">
        <v>52806</v>
      </c>
      <c r="AL43" s="6">
        <f t="shared" si="36"/>
        <v>36.5945945945946</v>
      </c>
      <c r="AM43" s="44">
        <v>0</v>
      </c>
      <c r="AN43" s="63">
        <v>0</v>
      </c>
      <c r="AO43" s="44">
        <v>10</v>
      </c>
      <c r="AP43" s="63">
        <v>17283</v>
      </c>
      <c r="AQ43" s="44">
        <v>20</v>
      </c>
      <c r="AR43" s="63">
        <v>122</v>
      </c>
      <c r="AS43" s="44">
        <v>0</v>
      </c>
      <c r="AT43" s="63">
        <v>0</v>
      </c>
      <c r="AU43" s="44">
        <v>112</v>
      </c>
      <c r="AV43" s="44">
        <v>49</v>
      </c>
      <c r="AW43" s="68">
        <v>161</v>
      </c>
      <c r="AX43" s="44">
        <v>163</v>
      </c>
      <c r="AY43" s="44">
        <v>0</v>
      </c>
      <c r="AZ43" s="63">
        <v>163</v>
      </c>
      <c r="BA43" s="84">
        <f t="shared" si="46"/>
        <v>0.11295911295911296</v>
      </c>
      <c r="BB43" s="85">
        <f t="shared" si="37"/>
        <v>0.9877300613496932</v>
      </c>
      <c r="BC43" s="63">
        <v>16</v>
      </c>
      <c r="BD43" s="44">
        <v>3950</v>
      </c>
      <c r="BE43" s="89">
        <v>406</v>
      </c>
      <c r="BF43" s="6">
        <f t="shared" si="47"/>
        <v>0.28135828135828134</v>
      </c>
      <c r="BG43" s="44">
        <v>34</v>
      </c>
      <c r="BH43" s="63">
        <v>483</v>
      </c>
      <c r="BI43" s="6">
        <f t="shared" si="48"/>
        <v>0.33471933471933474</v>
      </c>
      <c r="BJ43" s="44">
        <v>69</v>
      </c>
      <c r="BK43" s="44">
        <v>4206</v>
      </c>
      <c r="BL43" s="5">
        <f t="shared" si="49"/>
        <v>2.914760914760915</v>
      </c>
      <c r="BM43" s="63">
        <v>97</v>
      </c>
      <c r="BN43" s="4">
        <f t="shared" si="50"/>
        <v>0.06722106722106722</v>
      </c>
      <c r="BO43" s="73" t="s">
        <v>112</v>
      </c>
      <c r="BP43" s="73" t="s">
        <v>113</v>
      </c>
      <c r="BQ43" s="73" t="s">
        <v>113</v>
      </c>
      <c r="BR43" s="73" t="s">
        <v>112</v>
      </c>
      <c r="BS43" s="73" t="s">
        <v>113</v>
      </c>
      <c r="BT43" s="73" t="s">
        <v>113</v>
      </c>
      <c r="BU43" s="73" t="s">
        <v>112</v>
      </c>
      <c r="BV43" s="73" t="s">
        <v>113</v>
      </c>
      <c r="BW43" s="73" t="s">
        <v>113</v>
      </c>
    </row>
    <row r="44" spans="1:75" s="38" customFormat="1" ht="9">
      <c r="A44" s="31" t="s">
        <v>176</v>
      </c>
      <c r="B44" s="32"/>
      <c r="C44" s="81">
        <f aca="true" t="shared" si="51" ref="C44:I44">SUM(C29:C43)</f>
        <v>44782</v>
      </c>
      <c r="D44" s="33">
        <f t="shared" si="51"/>
        <v>10</v>
      </c>
      <c r="E44" s="33">
        <f t="shared" si="51"/>
        <v>27.5</v>
      </c>
      <c r="F44" s="34">
        <f t="shared" si="51"/>
        <v>6.75</v>
      </c>
      <c r="G44" s="34">
        <f t="shared" si="51"/>
        <v>29.339999999999996</v>
      </c>
      <c r="H44" s="34">
        <f t="shared" si="51"/>
        <v>31.840000000000003</v>
      </c>
      <c r="I44" s="35">
        <f t="shared" si="51"/>
        <v>95.43</v>
      </c>
      <c r="J44" s="34">
        <f>E44/(C44/1000)</f>
        <v>0.6140860167031397</v>
      </c>
      <c r="K44" s="35">
        <f>I44/(C44/1000)</f>
        <v>2.1309901299629317</v>
      </c>
      <c r="L44" s="36">
        <f>SUM(L29:L43)</f>
        <v>1512493</v>
      </c>
      <c r="M44" s="36">
        <f>SUM(M29:M43)</f>
        <v>1050694</v>
      </c>
      <c r="N44" s="37">
        <f>SUM(N29:N43)</f>
        <v>215522</v>
      </c>
      <c r="O44" s="36">
        <f>SUM(O29:O43)</f>
        <v>2778709</v>
      </c>
      <c r="P44" s="96">
        <f>O44/AF44</f>
        <v>0.704816922450605</v>
      </c>
      <c r="Q44" s="97">
        <f>O44/C44</f>
        <v>62.04968514135144</v>
      </c>
      <c r="R44" s="36">
        <f aca="true" t="shared" si="52" ref="R44:Z44">SUM(R29:R43)</f>
        <v>400630</v>
      </c>
      <c r="S44" s="37">
        <f t="shared" si="52"/>
        <v>58029</v>
      </c>
      <c r="T44" s="36">
        <f t="shared" si="52"/>
        <v>271237</v>
      </c>
      <c r="U44" s="36">
        <f t="shared" si="52"/>
        <v>121527</v>
      </c>
      <c r="V44" s="36">
        <f t="shared" si="52"/>
        <v>43949</v>
      </c>
      <c r="W44" s="36">
        <f t="shared" si="52"/>
        <v>13393</v>
      </c>
      <c r="X44" s="36">
        <f t="shared" si="52"/>
        <v>4228</v>
      </c>
      <c r="Y44" s="37">
        <f t="shared" si="52"/>
        <v>53974</v>
      </c>
      <c r="Z44" s="47">
        <f t="shared" si="52"/>
        <v>966967</v>
      </c>
      <c r="AA44" s="98">
        <f>Z44/AF44</f>
        <v>0.24527026941334779</v>
      </c>
      <c r="AB44" s="37">
        <f aca="true" t="shared" si="53" ref="AB44:AG44">SUM(AB29:AB43)</f>
        <v>316.2805088197306</v>
      </c>
      <c r="AC44" s="36">
        <f t="shared" si="53"/>
        <v>41212</v>
      </c>
      <c r="AD44" s="36">
        <f t="shared" si="53"/>
        <v>147534</v>
      </c>
      <c r="AE44" s="37">
        <f t="shared" si="53"/>
        <v>190538</v>
      </c>
      <c r="AF44" s="36">
        <f t="shared" si="53"/>
        <v>3942455</v>
      </c>
      <c r="AG44" s="36">
        <f t="shared" si="53"/>
        <v>348308</v>
      </c>
      <c r="AH44" s="98">
        <f>(T44+U44)/AF44</f>
        <v>0.09962421891942964</v>
      </c>
      <c r="AI44" s="37">
        <f>AF44/C44</f>
        <v>88.03659952659551</v>
      </c>
      <c r="AJ44" s="47">
        <f>SUM(AJ29:AJ43)</f>
        <v>15361</v>
      </c>
      <c r="AK44" s="47">
        <f>SUM(AK29:AK43)</f>
        <v>385209</v>
      </c>
      <c r="AL44" s="35">
        <f>AK44/C44</f>
        <v>8.6018712875709</v>
      </c>
      <c r="AM44" s="47">
        <f aca="true" t="shared" si="54" ref="AM44:AX44">SUM(AM29:AM43)</f>
        <v>5660</v>
      </c>
      <c r="AN44" s="64">
        <f t="shared" si="54"/>
        <v>51637</v>
      </c>
      <c r="AO44" s="47">
        <f t="shared" si="54"/>
        <v>3015</v>
      </c>
      <c r="AP44" s="64">
        <f t="shared" si="54"/>
        <v>292740</v>
      </c>
      <c r="AQ44" s="47">
        <f t="shared" si="54"/>
        <v>527</v>
      </c>
      <c r="AR44" s="64">
        <f t="shared" si="54"/>
        <v>2378</v>
      </c>
      <c r="AS44" s="47">
        <f t="shared" si="54"/>
        <v>12031</v>
      </c>
      <c r="AT44" s="64">
        <f t="shared" si="54"/>
        <v>52100</v>
      </c>
      <c r="AU44" s="47">
        <f t="shared" si="54"/>
        <v>3115</v>
      </c>
      <c r="AV44" s="47">
        <f t="shared" si="54"/>
        <v>652</v>
      </c>
      <c r="AW44" s="69">
        <f t="shared" si="54"/>
        <v>3767</v>
      </c>
      <c r="AX44" s="47">
        <f t="shared" si="54"/>
        <v>2967</v>
      </c>
      <c r="AY44" s="47">
        <f>SUM(AY29:AY43)</f>
        <v>631</v>
      </c>
      <c r="AZ44" s="64">
        <f>SUM(AZ29:AZ43)</f>
        <v>3598</v>
      </c>
      <c r="BA44" s="99">
        <f>AZ44/C44</f>
        <v>0.08034478138537805</v>
      </c>
      <c r="BB44" s="100">
        <f>AW44/C44</f>
        <v>0.08411861908802644</v>
      </c>
      <c r="BC44" s="64">
        <f aca="true" t="shared" si="55" ref="BC44:BN44">SUM(BC29:BC43)</f>
        <v>89618</v>
      </c>
      <c r="BD44" s="47">
        <f t="shared" si="55"/>
        <v>201466</v>
      </c>
      <c r="BE44" s="90">
        <f t="shared" si="55"/>
        <v>31451</v>
      </c>
      <c r="BF44" s="35">
        <f t="shared" si="55"/>
        <v>12.964830924919942</v>
      </c>
      <c r="BG44" s="47">
        <f t="shared" si="55"/>
        <v>885</v>
      </c>
      <c r="BH44" s="64">
        <f t="shared" si="55"/>
        <v>14719</v>
      </c>
      <c r="BI44" s="35">
        <f t="shared" si="55"/>
        <v>4.4815442199419</v>
      </c>
      <c r="BJ44" s="47">
        <f t="shared" si="55"/>
        <v>807</v>
      </c>
      <c r="BK44" s="47">
        <f t="shared" si="55"/>
        <v>23362</v>
      </c>
      <c r="BL44" s="34">
        <f t="shared" si="55"/>
        <v>11.099480563125393</v>
      </c>
      <c r="BM44" s="64">
        <f t="shared" si="55"/>
        <v>1639</v>
      </c>
      <c r="BN44" s="33" t="e">
        <f t="shared" si="55"/>
        <v>#DIV/0!</v>
      </c>
      <c r="BO44" s="74"/>
      <c r="BP44" s="74"/>
      <c r="BQ44" s="74"/>
      <c r="BR44" s="74"/>
      <c r="BS44" s="74"/>
      <c r="BT44" s="74"/>
      <c r="BU44" s="74"/>
      <c r="BV44" s="74"/>
      <c r="BW44" s="74"/>
    </row>
    <row r="45" spans="1:75" s="38" customFormat="1" ht="9">
      <c r="A45" s="31" t="s">
        <v>177</v>
      </c>
      <c r="B45" s="32"/>
      <c r="C45" s="81">
        <f aca="true" t="shared" si="56" ref="C45:O45">AVERAGE(C29:C43)</f>
        <v>3198.714285714286</v>
      </c>
      <c r="D45" s="33">
        <f t="shared" si="56"/>
        <v>0.8333333333333334</v>
      </c>
      <c r="E45" s="33">
        <f t="shared" si="56"/>
        <v>2.2916666666666665</v>
      </c>
      <c r="F45" s="34">
        <f t="shared" si="56"/>
        <v>0.5625</v>
      </c>
      <c r="G45" s="34">
        <f t="shared" si="56"/>
        <v>2.445</v>
      </c>
      <c r="H45" s="34">
        <f t="shared" si="56"/>
        <v>2.6533333333333338</v>
      </c>
      <c r="I45" s="35">
        <f t="shared" si="56"/>
        <v>7.952500000000001</v>
      </c>
      <c r="J45" s="34">
        <f t="shared" si="56"/>
        <v>0.8234465646437271</v>
      </c>
      <c r="K45" s="35">
        <f t="shared" si="56"/>
        <v>3.0212803780426474</v>
      </c>
      <c r="L45" s="36">
        <f t="shared" si="56"/>
        <v>126041.08333333333</v>
      </c>
      <c r="M45" s="36">
        <f t="shared" si="56"/>
        <v>87557.83333333333</v>
      </c>
      <c r="N45" s="37">
        <f t="shared" si="56"/>
        <v>17960.166666666668</v>
      </c>
      <c r="O45" s="36">
        <f t="shared" si="56"/>
        <v>231559.08333333334</v>
      </c>
      <c r="P45" s="96">
        <f>AVERAGE(P29:P43)</f>
        <v>0.6777085036507411</v>
      </c>
      <c r="Q45" s="97">
        <f>AVERAGE(Q29:Q43)</f>
        <v>77.02385879843165</v>
      </c>
      <c r="R45" s="36">
        <f aca="true" t="shared" si="57" ref="R45:AG45">AVERAGE(R29:R43)</f>
        <v>33385.833333333336</v>
      </c>
      <c r="S45" s="37">
        <f t="shared" si="57"/>
        <v>4835.75</v>
      </c>
      <c r="T45" s="36">
        <f t="shared" si="57"/>
        <v>22603.083333333332</v>
      </c>
      <c r="U45" s="36">
        <f t="shared" si="57"/>
        <v>10127.25</v>
      </c>
      <c r="V45" s="36">
        <f t="shared" si="57"/>
        <v>3662.4166666666665</v>
      </c>
      <c r="W45" s="36">
        <f t="shared" si="57"/>
        <v>1116.0833333333333</v>
      </c>
      <c r="X45" s="36">
        <f t="shared" si="57"/>
        <v>352.3333333333333</v>
      </c>
      <c r="Y45" s="37">
        <f t="shared" si="57"/>
        <v>4497.833333333333</v>
      </c>
      <c r="Z45" s="47">
        <f t="shared" si="57"/>
        <v>80580.58333333333</v>
      </c>
      <c r="AA45" s="98">
        <f t="shared" si="57"/>
        <v>0.27322154689124045</v>
      </c>
      <c r="AB45" s="37">
        <f t="shared" si="57"/>
        <v>26.35670906831088</v>
      </c>
      <c r="AC45" s="36">
        <f t="shared" si="57"/>
        <v>3434.3333333333335</v>
      </c>
      <c r="AD45" s="36">
        <f t="shared" si="57"/>
        <v>12294.5</v>
      </c>
      <c r="AE45" s="37">
        <f t="shared" si="57"/>
        <v>15878.166666666666</v>
      </c>
      <c r="AF45" s="36">
        <f t="shared" si="57"/>
        <v>328537.9166666667</v>
      </c>
      <c r="AG45" s="36">
        <f t="shared" si="57"/>
        <v>29025.666666666668</v>
      </c>
      <c r="AH45" s="98">
        <f aca="true" t="shared" si="58" ref="AH45:AM45">AVERAGE(AH29:AH43)</f>
        <v>0.13594993226253244</v>
      </c>
      <c r="AI45" s="37">
        <f t="shared" si="58"/>
        <v>108.40562959679461</v>
      </c>
      <c r="AJ45" s="47">
        <f t="shared" si="58"/>
        <v>1280.0833333333333</v>
      </c>
      <c r="AK45" s="47">
        <f t="shared" si="58"/>
        <v>32100.75</v>
      </c>
      <c r="AL45" s="35">
        <f t="shared" si="58"/>
        <v>13.12804491170639</v>
      </c>
      <c r="AM45" s="47">
        <f t="shared" si="58"/>
        <v>471.6666666666667</v>
      </c>
      <c r="AN45" s="64">
        <f>AVERAGE(AN29:AN43)</f>
        <v>4303.083333333333</v>
      </c>
      <c r="AO45" s="47">
        <f aca="true" t="shared" si="59" ref="AO45:AX45">AVERAGE(AO29:AO43)</f>
        <v>251.25</v>
      </c>
      <c r="AP45" s="64">
        <f t="shared" si="59"/>
        <v>24395</v>
      </c>
      <c r="AQ45" s="47">
        <f t="shared" si="59"/>
        <v>43.916666666666664</v>
      </c>
      <c r="AR45" s="64">
        <f t="shared" si="59"/>
        <v>198.16666666666666</v>
      </c>
      <c r="AS45" s="47">
        <f t="shared" si="59"/>
        <v>1002.5833333333334</v>
      </c>
      <c r="AT45" s="64">
        <f t="shared" si="59"/>
        <v>4341.666666666667</v>
      </c>
      <c r="AU45" s="47">
        <f t="shared" si="59"/>
        <v>259.5833333333333</v>
      </c>
      <c r="AV45" s="47">
        <f t="shared" si="59"/>
        <v>54.333333333333336</v>
      </c>
      <c r="AW45" s="69">
        <f t="shared" si="59"/>
        <v>313.9166666666667</v>
      </c>
      <c r="AX45" s="47">
        <f t="shared" si="59"/>
        <v>247.25</v>
      </c>
      <c r="AY45" s="47">
        <f aca="true" t="shared" si="60" ref="AY45:BN45">AVERAGE(AY29:AY43)</f>
        <v>52.583333333333336</v>
      </c>
      <c r="AZ45" s="64">
        <f t="shared" si="60"/>
        <v>299.8333333333333</v>
      </c>
      <c r="BA45" s="99">
        <f t="shared" si="60"/>
        <v>0.10171993576416725</v>
      </c>
      <c r="BB45" s="100">
        <f t="shared" si="60"/>
        <v>1.8112285932060768</v>
      </c>
      <c r="BC45" s="64">
        <f t="shared" si="60"/>
        <v>7468.166666666667</v>
      </c>
      <c r="BD45" s="47">
        <f t="shared" si="60"/>
        <v>16788.833333333332</v>
      </c>
      <c r="BE45" s="90">
        <f t="shared" si="60"/>
        <v>2620.9166666666665</v>
      </c>
      <c r="BF45" s="35">
        <f t="shared" si="60"/>
        <v>1.0804025770766619</v>
      </c>
      <c r="BG45" s="47">
        <f t="shared" si="60"/>
        <v>73.75</v>
      </c>
      <c r="BH45" s="64">
        <f t="shared" si="60"/>
        <v>1226.5833333333333</v>
      </c>
      <c r="BI45" s="35">
        <f t="shared" si="60"/>
        <v>0.37346201832849163</v>
      </c>
      <c r="BJ45" s="47">
        <f t="shared" si="60"/>
        <v>67.25</v>
      </c>
      <c r="BK45" s="47">
        <f t="shared" si="60"/>
        <v>1946.8333333333333</v>
      </c>
      <c r="BL45" s="34">
        <f t="shared" si="60"/>
        <v>0.9249567135937827</v>
      </c>
      <c r="BM45" s="64">
        <f t="shared" si="60"/>
        <v>136.58333333333334</v>
      </c>
      <c r="BN45" s="33" t="e">
        <f t="shared" si="60"/>
        <v>#DIV/0!</v>
      </c>
      <c r="BO45" s="74"/>
      <c r="BP45" s="74"/>
      <c r="BQ45" s="74"/>
      <c r="BR45" s="74"/>
      <c r="BS45" s="74"/>
      <c r="BT45" s="74"/>
      <c r="BU45" s="74"/>
      <c r="BV45" s="74"/>
      <c r="BW45" s="74"/>
    </row>
    <row r="46" spans="1:66" ht="9">
      <c r="A46" s="31" t="s">
        <v>181</v>
      </c>
      <c r="D46" s="33"/>
      <c r="P46" s="29"/>
      <c r="Q46" s="30"/>
      <c r="AW46" s="68"/>
      <c r="AZ46" s="63"/>
      <c r="BA46" s="84"/>
      <c r="BB46" s="85"/>
      <c r="BF46" s="6"/>
      <c r="BI46" s="6"/>
      <c r="BL46" s="5"/>
      <c r="BN46" s="4"/>
    </row>
    <row r="47" spans="1:75" ht="9">
      <c r="A47" s="1" t="s">
        <v>123</v>
      </c>
      <c r="B47" s="2">
        <v>126669</v>
      </c>
      <c r="C47" s="80">
        <v>513</v>
      </c>
      <c r="D47" s="33">
        <v>1</v>
      </c>
      <c r="E47" s="4">
        <v>4</v>
      </c>
      <c r="F47" s="5">
        <v>0</v>
      </c>
      <c r="G47" s="5">
        <v>0</v>
      </c>
      <c r="H47" s="5">
        <v>2.7</v>
      </c>
      <c r="I47" s="6">
        <v>6.7</v>
      </c>
      <c r="J47" s="5">
        <f t="shared" si="26"/>
        <v>7.797270955165692</v>
      </c>
      <c r="K47" s="6">
        <f t="shared" si="27"/>
        <v>13.060428849902534</v>
      </c>
      <c r="L47" s="7">
        <v>162843</v>
      </c>
      <c r="M47" s="7">
        <v>0</v>
      </c>
      <c r="N47" s="8">
        <v>31738</v>
      </c>
      <c r="O47" s="7">
        <v>194581</v>
      </c>
      <c r="P47" s="29">
        <f t="shared" si="28"/>
        <v>0.44787583467026354</v>
      </c>
      <c r="Q47" s="30">
        <f t="shared" si="29"/>
        <v>379.3001949317739</v>
      </c>
      <c r="R47" s="7">
        <v>111640</v>
      </c>
      <c r="S47" s="8">
        <v>0</v>
      </c>
      <c r="T47" s="7">
        <v>90130</v>
      </c>
      <c r="U47" s="7">
        <v>54278</v>
      </c>
      <c r="V47" s="7">
        <v>10862</v>
      </c>
      <c r="W47" s="7">
        <v>1154</v>
      </c>
      <c r="X47" s="7">
        <v>700</v>
      </c>
      <c r="Y47" s="8">
        <v>0</v>
      </c>
      <c r="Z47" s="44">
        <f>SUM(R47:Y47)</f>
        <v>268764</v>
      </c>
      <c r="AA47" s="9">
        <f t="shared" si="32"/>
        <v>0.6186261805074427</v>
      </c>
      <c r="AB47" s="8">
        <f t="shared" si="33"/>
        <v>523.906432748538</v>
      </c>
      <c r="AC47" s="7">
        <v>12931</v>
      </c>
      <c r="AD47" s="7">
        <v>2250</v>
      </c>
      <c r="AE47" s="8">
        <v>21067</v>
      </c>
      <c r="AF47" s="7">
        <v>434453</v>
      </c>
      <c r="AG47" s="7">
        <v>39841</v>
      </c>
      <c r="AH47" s="9">
        <f t="shared" si="34"/>
        <v>0.256966806536035</v>
      </c>
      <c r="AI47" s="8">
        <f t="shared" si="35"/>
        <v>846.8869395711502</v>
      </c>
      <c r="AJ47" s="44">
        <v>5585</v>
      </c>
      <c r="AK47" s="44">
        <v>70426</v>
      </c>
      <c r="AL47" s="6">
        <f t="shared" si="36"/>
        <v>137.28265107212476</v>
      </c>
      <c r="AM47" s="44">
        <v>0</v>
      </c>
      <c r="AN47" s="63">
        <v>0</v>
      </c>
      <c r="AO47" s="44">
        <v>21000</v>
      </c>
      <c r="AP47" s="63">
        <v>314000</v>
      </c>
      <c r="AQ47" s="44">
        <v>2</v>
      </c>
      <c r="AR47" s="63">
        <v>418</v>
      </c>
      <c r="AS47" s="44">
        <v>347</v>
      </c>
      <c r="AT47" s="63">
        <v>5246</v>
      </c>
      <c r="AU47" s="44">
        <v>0</v>
      </c>
      <c r="AV47" s="44">
        <v>0</v>
      </c>
      <c r="AW47" s="68">
        <v>0</v>
      </c>
      <c r="AX47" s="44">
        <v>47</v>
      </c>
      <c r="AY47" s="44">
        <v>34</v>
      </c>
      <c r="AZ47" s="63">
        <v>81</v>
      </c>
      <c r="BA47" s="84">
        <f aca="true" t="shared" si="61" ref="BA47:BA53">AZ47/C47</f>
        <v>0.15789473684210525</v>
      </c>
      <c r="BB47" s="85">
        <f t="shared" si="37"/>
        <v>0</v>
      </c>
      <c r="BC47" s="63">
        <v>0</v>
      </c>
      <c r="BD47" s="44">
        <v>10842</v>
      </c>
      <c r="BE47" s="89">
        <v>0</v>
      </c>
      <c r="BF47" s="6">
        <f aca="true" t="shared" si="62" ref="BF47:BF52">BE47/C47</f>
        <v>0</v>
      </c>
      <c r="BG47" s="44">
        <v>49</v>
      </c>
      <c r="BH47" s="63">
        <v>762</v>
      </c>
      <c r="BI47" s="6">
        <f aca="true" t="shared" si="63" ref="BI47:BI52">BH47/C47</f>
        <v>1.4853801169590644</v>
      </c>
      <c r="BJ47" s="44">
        <v>0</v>
      </c>
      <c r="BK47" s="44">
        <v>0</v>
      </c>
      <c r="BL47" s="5">
        <f aca="true" t="shared" si="64" ref="BL47:BL52">BK47/C47</f>
        <v>0</v>
      </c>
      <c r="BM47" s="63">
        <v>0</v>
      </c>
      <c r="BN47" s="4">
        <f aca="true" t="shared" si="65" ref="BN47:BN52">BM47/C47</f>
        <v>0</v>
      </c>
      <c r="BO47" s="73" t="s">
        <v>112</v>
      </c>
      <c r="BP47" s="73" t="s">
        <v>113</v>
      </c>
      <c r="BQ47" s="73" t="s">
        <v>112</v>
      </c>
      <c r="BR47" s="73" t="s">
        <v>112</v>
      </c>
      <c r="BS47" s="73" t="s">
        <v>113</v>
      </c>
      <c r="BT47" s="73" t="s">
        <v>113</v>
      </c>
      <c r="BU47" s="73" t="s">
        <v>112</v>
      </c>
      <c r="BV47" s="73" t="s">
        <v>113</v>
      </c>
      <c r="BW47" s="73" t="s">
        <v>113</v>
      </c>
    </row>
    <row r="48" spans="1:75" ht="9">
      <c r="A48" s="1" t="s">
        <v>124</v>
      </c>
      <c r="B48" s="2">
        <v>126678</v>
      </c>
      <c r="C48" s="80">
        <v>1938</v>
      </c>
      <c r="D48" s="33">
        <v>0</v>
      </c>
      <c r="E48" s="4">
        <v>9</v>
      </c>
      <c r="F48" s="5">
        <v>0</v>
      </c>
      <c r="G48" s="5">
        <v>13.5</v>
      </c>
      <c r="H48" s="5">
        <v>10</v>
      </c>
      <c r="I48" s="6">
        <v>32.5</v>
      </c>
      <c r="J48" s="5">
        <f t="shared" si="26"/>
        <v>4.643962848297214</v>
      </c>
      <c r="K48" s="6">
        <f t="shared" si="27"/>
        <v>16.769865841073273</v>
      </c>
      <c r="L48" s="7">
        <v>521817</v>
      </c>
      <c r="M48" s="7">
        <v>361185</v>
      </c>
      <c r="N48" s="8">
        <v>89002</v>
      </c>
      <c r="O48" s="7">
        <v>972004</v>
      </c>
      <c r="P48" s="29">
        <f t="shared" si="28"/>
        <v>0.37794240756877107</v>
      </c>
      <c r="Q48" s="30">
        <f t="shared" si="29"/>
        <v>501.5500515995872</v>
      </c>
      <c r="R48" s="7">
        <v>498626</v>
      </c>
      <c r="S48" s="8">
        <v>0</v>
      </c>
      <c r="T48" s="7">
        <v>817253</v>
      </c>
      <c r="U48" s="7">
        <v>321763</v>
      </c>
      <c r="V48" s="7">
        <v>20119</v>
      </c>
      <c r="W48" s="7">
        <v>45589</v>
      </c>
      <c r="X48" s="7">
        <v>16870</v>
      </c>
      <c r="Y48" s="8">
        <v>18692</v>
      </c>
      <c r="Z48" s="44">
        <f t="shared" si="31"/>
        <v>1738912</v>
      </c>
      <c r="AA48" s="9">
        <f t="shared" si="32"/>
        <v>0.6761377399992456</v>
      </c>
      <c r="AB48" s="8">
        <f t="shared" si="33"/>
        <v>897.2714138286893</v>
      </c>
      <c r="AC48" s="7">
        <v>96374</v>
      </c>
      <c r="AD48" s="7">
        <v>52259</v>
      </c>
      <c r="AE48" s="8">
        <v>54164</v>
      </c>
      <c r="AF48" s="7">
        <v>2571831</v>
      </c>
      <c r="AG48" s="7">
        <v>0</v>
      </c>
      <c r="AH48" s="9">
        <f t="shared" si="34"/>
        <v>0.193879768927274</v>
      </c>
      <c r="AI48" s="8">
        <f t="shared" si="35"/>
        <v>1327.0541795665636</v>
      </c>
      <c r="AJ48" s="44">
        <v>11347</v>
      </c>
      <c r="AK48" s="44">
        <v>499596</v>
      </c>
      <c r="AL48" s="6">
        <f t="shared" si="36"/>
        <v>257.7894736842105</v>
      </c>
      <c r="AM48" s="44">
        <v>0</v>
      </c>
      <c r="AN48" s="63">
        <v>4190</v>
      </c>
      <c r="AO48" s="44">
        <v>2896</v>
      </c>
      <c r="AP48" s="63">
        <v>125603</v>
      </c>
      <c r="AQ48" s="44">
        <v>256</v>
      </c>
      <c r="AR48" s="63">
        <v>2567</v>
      </c>
      <c r="AS48" s="44">
        <v>92</v>
      </c>
      <c r="AT48" s="63">
        <v>21181</v>
      </c>
      <c r="AU48" s="44">
        <v>7394</v>
      </c>
      <c r="AV48" s="44">
        <v>1227</v>
      </c>
      <c r="AW48" s="68">
        <v>8621</v>
      </c>
      <c r="AX48" s="44">
        <v>6660</v>
      </c>
      <c r="AY48" s="44">
        <v>3801</v>
      </c>
      <c r="AZ48" s="63">
        <v>10461</v>
      </c>
      <c r="BA48" s="84">
        <f t="shared" si="61"/>
        <v>5.397832817337461</v>
      </c>
      <c r="BB48" s="85">
        <f t="shared" si="37"/>
        <v>0.8241085938246822</v>
      </c>
      <c r="BC48" s="63">
        <v>90</v>
      </c>
      <c r="BD48" s="44">
        <v>65652</v>
      </c>
      <c r="BE48" s="89">
        <v>22559</v>
      </c>
      <c r="BF48" s="6">
        <f t="shared" si="62"/>
        <v>11.640350877192983</v>
      </c>
      <c r="BG48" s="44">
        <v>175</v>
      </c>
      <c r="BH48" s="63">
        <v>3325</v>
      </c>
      <c r="BI48" s="6">
        <f t="shared" si="63"/>
        <v>1.7156862745098038</v>
      </c>
      <c r="BJ48" s="44">
        <v>105</v>
      </c>
      <c r="BK48" s="44">
        <v>4988</v>
      </c>
      <c r="BL48" s="5">
        <f t="shared" si="64"/>
        <v>2.5737874097007225</v>
      </c>
      <c r="BM48" s="63">
        <v>234</v>
      </c>
      <c r="BN48" s="4">
        <f t="shared" si="65"/>
        <v>0.12074303405572756</v>
      </c>
      <c r="BO48" s="73" t="s">
        <v>113</v>
      </c>
      <c r="BP48" s="73" t="s">
        <v>113</v>
      </c>
      <c r="BQ48" s="73" t="s">
        <v>113</v>
      </c>
      <c r="BR48" s="73" t="s">
        <v>112</v>
      </c>
      <c r="BS48" s="73" t="s">
        <v>112</v>
      </c>
      <c r="BT48" s="73" t="s">
        <v>116</v>
      </c>
      <c r="BU48" s="73" t="s">
        <v>116</v>
      </c>
      <c r="BV48" s="73" t="s">
        <v>116</v>
      </c>
      <c r="BW48" s="73" t="s">
        <v>113</v>
      </c>
    </row>
    <row r="49" spans="1:75" ht="9">
      <c r="A49" s="1" t="s">
        <v>173</v>
      </c>
      <c r="B49" s="2">
        <v>439288</v>
      </c>
      <c r="C49" s="80">
        <v>1500</v>
      </c>
      <c r="D49" s="33">
        <v>0</v>
      </c>
      <c r="E49" s="4">
        <v>2</v>
      </c>
      <c r="F49" s="5">
        <v>1.3</v>
      </c>
      <c r="G49" s="5">
        <v>0</v>
      </c>
      <c r="H49" s="5">
        <v>12</v>
      </c>
      <c r="I49" s="6">
        <v>15.3</v>
      </c>
      <c r="J49" s="5">
        <f>SUM(E49/(C49/1000))</f>
        <v>1.3333333333333333</v>
      </c>
      <c r="K49" s="6">
        <f>SUM(I49/(C49/1000))</f>
        <v>10.200000000000001</v>
      </c>
      <c r="L49" s="7">
        <v>127056</v>
      </c>
      <c r="M49" s="7">
        <v>0</v>
      </c>
      <c r="N49" s="8">
        <v>8925</v>
      </c>
      <c r="O49" s="7">
        <v>135981</v>
      </c>
      <c r="P49" s="29">
        <f>O49/AF49</f>
        <v>0.7391476871229005</v>
      </c>
      <c r="Q49" s="30">
        <f>O49/C49</f>
        <v>90.654</v>
      </c>
      <c r="R49" s="7">
        <v>24990</v>
      </c>
      <c r="S49" s="8">
        <v>0</v>
      </c>
      <c r="T49" s="7">
        <v>8056</v>
      </c>
      <c r="U49" s="7">
        <v>0</v>
      </c>
      <c r="V49" s="7">
        <v>5040</v>
      </c>
      <c r="W49" s="7">
        <v>0</v>
      </c>
      <c r="X49" s="7">
        <v>1683</v>
      </c>
      <c r="Y49" s="8">
        <v>0</v>
      </c>
      <c r="Z49" s="44">
        <f>SUM(R49:Y49)</f>
        <v>39769</v>
      </c>
      <c r="AA49" s="9">
        <f>Z49/AF49</f>
        <v>0.216171114855683</v>
      </c>
      <c r="AB49" s="8">
        <f>Z49/C49</f>
        <v>26.512666666666668</v>
      </c>
      <c r="AC49" s="7">
        <v>5418</v>
      </c>
      <c r="AD49" s="7">
        <v>4002</v>
      </c>
      <c r="AE49" s="8">
        <v>3840</v>
      </c>
      <c r="AF49" s="7">
        <v>183970</v>
      </c>
      <c r="AG49" s="7">
        <v>36380</v>
      </c>
      <c r="AH49" s="9">
        <f>(R49+S49)/AF49</f>
        <v>0.13583736478773714</v>
      </c>
      <c r="AI49" s="8">
        <f>AF49/C49</f>
        <v>122.64666666666666</v>
      </c>
      <c r="AJ49" s="44">
        <v>2224</v>
      </c>
      <c r="AK49" s="44">
        <v>26000</v>
      </c>
      <c r="AL49" s="6">
        <f>AK49/C49</f>
        <v>17.333333333333332</v>
      </c>
      <c r="AM49" s="44">
        <v>0</v>
      </c>
      <c r="AN49" s="63">
        <v>0</v>
      </c>
      <c r="AO49" s="44">
        <v>0</v>
      </c>
      <c r="AP49" s="63">
        <v>0</v>
      </c>
      <c r="AQ49" s="44">
        <v>15</v>
      </c>
      <c r="AR49" s="63">
        <v>165</v>
      </c>
      <c r="AS49" s="44">
        <v>144</v>
      </c>
      <c r="AT49" s="63">
        <v>800</v>
      </c>
      <c r="AU49" s="44">
        <v>0</v>
      </c>
      <c r="AV49" s="44">
        <v>3</v>
      </c>
      <c r="AW49" s="68">
        <v>3</v>
      </c>
      <c r="AX49" s="44">
        <v>9</v>
      </c>
      <c r="AY49" s="44">
        <v>2</v>
      </c>
      <c r="AZ49" s="63">
        <v>11</v>
      </c>
      <c r="BA49" s="84">
        <f>AZ49/C49</f>
        <v>0.007333333333333333</v>
      </c>
      <c r="BB49" s="85">
        <f>AW49/AZ49</f>
        <v>0.2727272727272727</v>
      </c>
      <c r="BC49" s="63">
        <v>0</v>
      </c>
      <c r="BD49" s="44">
        <v>6889</v>
      </c>
      <c r="BE49" s="89">
        <v>2495</v>
      </c>
      <c r="BF49" s="6">
        <f t="shared" si="62"/>
        <v>1.6633333333333333</v>
      </c>
      <c r="BG49" s="44">
        <v>61</v>
      </c>
      <c r="BH49" s="63">
        <v>1400</v>
      </c>
      <c r="BI49" s="6">
        <f t="shared" si="63"/>
        <v>0.9333333333333333</v>
      </c>
      <c r="BJ49" s="44">
        <v>80</v>
      </c>
      <c r="BK49" s="44">
        <v>3972</v>
      </c>
      <c r="BL49" s="5">
        <f t="shared" si="64"/>
        <v>2.648</v>
      </c>
      <c r="BM49" s="63">
        <v>195</v>
      </c>
      <c r="BN49" s="4">
        <f t="shared" si="65"/>
        <v>0.13</v>
      </c>
      <c r="BO49" s="73" t="s">
        <v>112</v>
      </c>
      <c r="BP49" s="73" t="s">
        <v>113</v>
      </c>
      <c r="BQ49" s="73" t="s">
        <v>112</v>
      </c>
      <c r="BR49" s="73" t="s">
        <v>112</v>
      </c>
      <c r="BS49" s="73" t="s">
        <v>113</v>
      </c>
      <c r="BT49" s="73" t="s">
        <v>112</v>
      </c>
      <c r="BU49" s="73" t="s">
        <v>116</v>
      </c>
      <c r="BV49" s="73" t="s">
        <v>116</v>
      </c>
      <c r="BW49" s="73" t="s">
        <v>113</v>
      </c>
    </row>
    <row r="50" spans="1:75" ht="9">
      <c r="A50" s="1" t="s">
        <v>155</v>
      </c>
      <c r="B50" s="2">
        <v>127918</v>
      </c>
      <c r="C50" s="80">
        <v>9179</v>
      </c>
      <c r="D50" s="33">
        <v>1</v>
      </c>
      <c r="E50" s="4">
        <v>10</v>
      </c>
      <c r="F50" s="5">
        <v>0</v>
      </c>
      <c r="G50" s="5">
        <v>14</v>
      </c>
      <c r="H50" s="5">
        <v>7</v>
      </c>
      <c r="I50" s="6">
        <v>31</v>
      </c>
      <c r="J50" s="5">
        <f t="shared" si="26"/>
        <v>1.0894432944765224</v>
      </c>
      <c r="K50" s="6">
        <f t="shared" si="27"/>
        <v>3.3772742128772197</v>
      </c>
      <c r="L50" s="7">
        <v>901000</v>
      </c>
      <c r="M50" s="7">
        <v>266423</v>
      </c>
      <c r="N50" s="8">
        <v>120000</v>
      </c>
      <c r="O50" s="7">
        <v>1287423</v>
      </c>
      <c r="P50" s="29">
        <f t="shared" si="28"/>
        <v>0.48748480660368426</v>
      </c>
      <c r="Q50" s="30">
        <f t="shared" si="29"/>
        <v>140.2574354504848</v>
      </c>
      <c r="R50" s="7">
        <v>202500</v>
      </c>
      <c r="S50" s="8">
        <v>10000</v>
      </c>
      <c r="T50" s="7">
        <v>293750</v>
      </c>
      <c r="U50" s="7">
        <v>230050</v>
      </c>
      <c r="V50" s="7">
        <v>27000</v>
      </c>
      <c r="W50" s="7">
        <v>20000</v>
      </c>
      <c r="X50" s="7">
        <v>15000</v>
      </c>
      <c r="Y50" s="8">
        <v>130000</v>
      </c>
      <c r="Z50" s="44">
        <f t="shared" si="31"/>
        <v>928300</v>
      </c>
      <c r="AA50" s="9">
        <f t="shared" si="32"/>
        <v>0.3515023003086011</v>
      </c>
      <c r="AB50" s="8">
        <f t="shared" si="33"/>
        <v>101.13302102625558</v>
      </c>
      <c r="AC50" s="7">
        <v>55000</v>
      </c>
      <c r="AD50" s="7">
        <v>354300</v>
      </c>
      <c r="AE50" s="8">
        <v>282977</v>
      </c>
      <c r="AF50" s="7">
        <v>2640950</v>
      </c>
      <c r="AG50" s="7">
        <v>304271</v>
      </c>
      <c r="AH50" s="9">
        <f t="shared" si="34"/>
        <v>0.0804634695848085</v>
      </c>
      <c r="AI50" s="8">
        <f t="shared" si="35"/>
        <v>287.7165268547772</v>
      </c>
      <c r="AJ50" s="44">
        <v>5000</v>
      </c>
      <c r="AK50" s="44">
        <v>279151</v>
      </c>
      <c r="AL50" s="6">
        <f t="shared" si="36"/>
        <v>30.411918509641573</v>
      </c>
      <c r="AM50" s="44">
        <v>1000</v>
      </c>
      <c r="AN50" s="63">
        <v>11000</v>
      </c>
      <c r="AO50" s="44">
        <v>6000</v>
      </c>
      <c r="AP50" s="63">
        <v>175288</v>
      </c>
      <c r="AQ50" s="44">
        <v>0</v>
      </c>
      <c r="AR50" s="63">
        <v>800</v>
      </c>
      <c r="AS50" s="44">
        <v>2000</v>
      </c>
      <c r="AT50" s="63">
        <v>109145</v>
      </c>
      <c r="AU50" s="44">
        <v>7650</v>
      </c>
      <c r="AV50" s="44">
        <v>2500</v>
      </c>
      <c r="AW50" s="68">
        <v>10150</v>
      </c>
      <c r="AX50" s="44">
        <v>2000</v>
      </c>
      <c r="AY50" s="44">
        <v>2000</v>
      </c>
      <c r="AZ50" s="63">
        <v>4000</v>
      </c>
      <c r="BA50" s="84">
        <f t="shared" si="61"/>
        <v>0.435777317790609</v>
      </c>
      <c r="BB50" s="85">
        <f t="shared" si="37"/>
        <v>2.5375</v>
      </c>
      <c r="BC50" s="63">
        <v>0</v>
      </c>
      <c r="BD50" s="44">
        <v>34000</v>
      </c>
      <c r="BE50" s="89">
        <v>0</v>
      </c>
      <c r="BF50" s="6">
        <f t="shared" si="62"/>
        <v>0</v>
      </c>
      <c r="BG50" s="44">
        <v>190</v>
      </c>
      <c r="BH50" s="63">
        <v>2000</v>
      </c>
      <c r="BI50" s="6">
        <f t="shared" si="63"/>
        <v>0.2178886588953045</v>
      </c>
      <c r="BJ50" s="44">
        <v>92</v>
      </c>
      <c r="BK50" s="44">
        <v>3547</v>
      </c>
      <c r="BL50" s="5">
        <f t="shared" si="64"/>
        <v>0.3864255365508225</v>
      </c>
      <c r="BM50" s="63">
        <v>300</v>
      </c>
      <c r="BN50" s="4">
        <f t="shared" si="65"/>
        <v>0.032683298834295674</v>
      </c>
      <c r="BO50" s="73" t="s">
        <v>113</v>
      </c>
      <c r="BP50" s="73" t="s">
        <v>113</v>
      </c>
      <c r="BQ50" s="73" t="s">
        <v>113</v>
      </c>
      <c r="BR50" s="73" t="s">
        <v>112</v>
      </c>
      <c r="BS50" s="73" t="s">
        <v>113</v>
      </c>
      <c r="BT50" s="73" t="s">
        <v>113</v>
      </c>
      <c r="BU50" s="73" t="s">
        <v>112</v>
      </c>
      <c r="BV50" s="73" t="s">
        <v>112</v>
      </c>
      <c r="BW50" s="73" t="s">
        <v>113</v>
      </c>
    </row>
    <row r="51" spans="1:75" ht="9">
      <c r="A51" s="1" t="s">
        <v>167</v>
      </c>
      <c r="B51" s="2">
        <v>367839</v>
      </c>
      <c r="C51" s="80">
        <v>65</v>
      </c>
      <c r="D51" s="33">
        <v>0</v>
      </c>
      <c r="E51" s="4">
        <v>1</v>
      </c>
      <c r="F51" s="5">
        <v>0</v>
      </c>
      <c r="G51" s="5">
        <v>0</v>
      </c>
      <c r="H51" s="5">
        <v>0</v>
      </c>
      <c r="I51" s="6">
        <v>1</v>
      </c>
      <c r="J51" s="5">
        <f t="shared" si="26"/>
        <v>15.384615384615383</v>
      </c>
      <c r="K51" s="6">
        <f t="shared" si="27"/>
        <v>15.384615384615383</v>
      </c>
      <c r="L51" s="7">
        <v>0</v>
      </c>
      <c r="M51" s="7">
        <v>0</v>
      </c>
      <c r="N51" s="8">
        <v>0</v>
      </c>
      <c r="O51" s="7">
        <v>0</v>
      </c>
      <c r="P51" s="29">
        <f t="shared" si="28"/>
        <v>0</v>
      </c>
      <c r="Q51" s="30">
        <f t="shared" si="29"/>
        <v>0</v>
      </c>
      <c r="R51" s="7">
        <v>0</v>
      </c>
      <c r="S51" s="8">
        <v>0</v>
      </c>
      <c r="T51" s="7">
        <v>6227</v>
      </c>
      <c r="U51" s="7">
        <v>0</v>
      </c>
      <c r="V51" s="7">
        <v>0</v>
      </c>
      <c r="W51" s="7">
        <v>0</v>
      </c>
      <c r="X51" s="7">
        <v>0</v>
      </c>
      <c r="Y51" s="8">
        <v>0</v>
      </c>
      <c r="Z51" s="44">
        <f t="shared" si="31"/>
        <v>6227</v>
      </c>
      <c r="AA51" s="9">
        <f t="shared" si="32"/>
        <v>0.5052742616033755</v>
      </c>
      <c r="AB51" s="8">
        <f t="shared" si="33"/>
        <v>95.8</v>
      </c>
      <c r="AC51" s="7">
        <v>5781</v>
      </c>
      <c r="AD51" s="7">
        <v>0</v>
      </c>
      <c r="AE51" s="8">
        <v>316</v>
      </c>
      <c r="AF51" s="7">
        <v>12324</v>
      </c>
      <c r="AG51" s="7">
        <v>0</v>
      </c>
      <c r="AH51" s="9">
        <f t="shared" si="34"/>
        <v>0</v>
      </c>
      <c r="AI51" s="8">
        <f t="shared" si="35"/>
        <v>189.6</v>
      </c>
      <c r="AJ51" s="44">
        <v>0</v>
      </c>
      <c r="AK51" s="44">
        <v>86527</v>
      </c>
      <c r="AL51" s="6">
        <f t="shared" si="36"/>
        <v>1331.1846153846154</v>
      </c>
      <c r="AM51" s="44">
        <v>0</v>
      </c>
      <c r="AN51" s="63">
        <v>0</v>
      </c>
      <c r="AO51" s="44">
        <v>0</v>
      </c>
      <c r="AP51" s="63">
        <v>6007</v>
      </c>
      <c r="AQ51" s="44">
        <v>0</v>
      </c>
      <c r="AR51" s="63">
        <v>55</v>
      </c>
      <c r="AS51" s="44">
        <v>0</v>
      </c>
      <c r="AT51" s="63">
        <v>4970</v>
      </c>
      <c r="AU51" s="44">
        <v>1</v>
      </c>
      <c r="AV51" s="44">
        <v>0</v>
      </c>
      <c r="AW51" s="68">
        <v>1</v>
      </c>
      <c r="AX51" s="44">
        <v>0</v>
      </c>
      <c r="AY51" s="44">
        <v>0</v>
      </c>
      <c r="AZ51" s="63">
        <v>0</v>
      </c>
      <c r="BA51" s="84">
        <f t="shared" si="61"/>
        <v>0</v>
      </c>
      <c r="BB51" s="85">
        <v>0</v>
      </c>
      <c r="BC51" s="63">
        <v>0</v>
      </c>
      <c r="BD51" s="44">
        <v>310</v>
      </c>
      <c r="BE51" s="89">
        <v>0</v>
      </c>
      <c r="BF51" s="6">
        <f t="shared" si="62"/>
        <v>0</v>
      </c>
      <c r="BG51" s="44">
        <v>0</v>
      </c>
      <c r="BH51" s="63">
        <v>0</v>
      </c>
      <c r="BI51" s="6">
        <f t="shared" si="63"/>
        <v>0</v>
      </c>
      <c r="BJ51" s="44">
        <v>42</v>
      </c>
      <c r="BK51" s="44">
        <v>467</v>
      </c>
      <c r="BL51" s="5">
        <f t="shared" si="64"/>
        <v>7.184615384615385</v>
      </c>
      <c r="BM51" s="63">
        <v>11</v>
      </c>
      <c r="BN51" s="4">
        <f t="shared" si="65"/>
        <v>0.16923076923076924</v>
      </c>
      <c r="BO51" s="73" t="s">
        <v>112</v>
      </c>
      <c r="BP51" s="73" t="s">
        <v>113</v>
      </c>
      <c r="BQ51" s="73" t="s">
        <v>112</v>
      </c>
      <c r="BR51" s="73" t="s">
        <v>112</v>
      </c>
      <c r="BS51" s="73" t="s">
        <v>112</v>
      </c>
      <c r="BT51" s="73" t="s">
        <v>116</v>
      </c>
      <c r="BU51" s="73" t="s">
        <v>116</v>
      </c>
      <c r="BV51" s="73" t="s">
        <v>116</v>
      </c>
      <c r="BW51" s="73" t="s">
        <v>112</v>
      </c>
    </row>
    <row r="52" spans="1:75" ht="9">
      <c r="A52" s="1" t="s">
        <v>138</v>
      </c>
      <c r="B52" s="2">
        <v>127060</v>
      </c>
      <c r="C52" s="80">
        <v>8472</v>
      </c>
      <c r="D52" s="33">
        <v>1</v>
      </c>
      <c r="E52" s="4">
        <v>14</v>
      </c>
      <c r="F52" s="5">
        <v>1</v>
      </c>
      <c r="G52" s="5">
        <v>43</v>
      </c>
      <c r="H52" s="5">
        <v>8</v>
      </c>
      <c r="I52" s="6">
        <v>66</v>
      </c>
      <c r="J52" s="5">
        <f t="shared" si="26"/>
        <v>1.6525023607176583</v>
      </c>
      <c r="K52" s="6">
        <f t="shared" si="27"/>
        <v>7.790368271954675</v>
      </c>
      <c r="L52" s="7">
        <v>880917</v>
      </c>
      <c r="M52" s="7">
        <v>1267025</v>
      </c>
      <c r="N52" s="8">
        <v>123742</v>
      </c>
      <c r="O52" s="7">
        <v>2271684</v>
      </c>
      <c r="P52" s="29">
        <f t="shared" si="28"/>
        <v>0.3630018355555108</v>
      </c>
      <c r="Q52" s="30">
        <f t="shared" si="29"/>
        <v>268.14022662889516</v>
      </c>
      <c r="R52" s="7">
        <v>1233892</v>
      </c>
      <c r="S52" s="8">
        <v>49215</v>
      </c>
      <c r="T52" s="7">
        <v>2287363</v>
      </c>
      <c r="U52" s="7">
        <v>506383</v>
      </c>
      <c r="V52" s="7">
        <v>0</v>
      </c>
      <c r="W52" s="7">
        <v>6515</v>
      </c>
      <c r="X52" s="7">
        <v>40866</v>
      </c>
      <c r="Y52" s="8">
        <v>0</v>
      </c>
      <c r="Z52" s="44">
        <f t="shared" si="31"/>
        <v>4124234</v>
      </c>
      <c r="AA52" s="9">
        <f t="shared" si="32"/>
        <v>0.6590285058399172</v>
      </c>
      <c r="AB52" s="8">
        <f t="shared" si="33"/>
        <v>486.8076015108593</v>
      </c>
      <c r="AC52" s="7">
        <v>63319</v>
      </c>
      <c r="AD52" s="7">
        <v>81637</v>
      </c>
      <c r="AE52" s="8">
        <v>272775</v>
      </c>
      <c r="AF52" s="7">
        <v>6258051</v>
      </c>
      <c r="AG52" s="7">
        <v>516612</v>
      </c>
      <c r="AH52" s="9">
        <f t="shared" si="34"/>
        <v>0.20503300468468538</v>
      </c>
      <c r="AI52" s="8">
        <f t="shared" si="35"/>
        <v>738.6745750708216</v>
      </c>
      <c r="AJ52" s="44">
        <v>38567</v>
      </c>
      <c r="AK52" s="44">
        <v>2143227</v>
      </c>
      <c r="AL52" s="6">
        <f t="shared" si="36"/>
        <v>252.9776912181303</v>
      </c>
      <c r="AM52" s="44">
        <v>0</v>
      </c>
      <c r="AN52" s="63">
        <v>0</v>
      </c>
      <c r="AO52" s="44">
        <v>18452</v>
      </c>
      <c r="AP52" s="63">
        <v>1105209</v>
      </c>
      <c r="AQ52" s="44">
        <v>368</v>
      </c>
      <c r="AR52" s="63">
        <v>6856</v>
      </c>
      <c r="AS52" s="44">
        <v>983</v>
      </c>
      <c r="AT52" s="63">
        <v>9455</v>
      </c>
      <c r="AU52" s="44">
        <v>15870</v>
      </c>
      <c r="AV52" s="44">
        <v>0</v>
      </c>
      <c r="AW52" s="68">
        <v>15870</v>
      </c>
      <c r="AX52" s="44">
        <v>15717</v>
      </c>
      <c r="AY52" s="44">
        <v>0</v>
      </c>
      <c r="AZ52" s="63">
        <v>15717</v>
      </c>
      <c r="BA52" s="84">
        <f t="shared" si="61"/>
        <v>1.855169971671388</v>
      </c>
      <c r="BB52" s="85">
        <f t="shared" si="37"/>
        <v>1.0097346821912578</v>
      </c>
      <c r="BC52" s="63">
        <v>0</v>
      </c>
      <c r="BD52" s="44">
        <v>261931</v>
      </c>
      <c r="BE52" s="89">
        <v>26219</v>
      </c>
      <c r="BF52" s="6">
        <f t="shared" si="62"/>
        <v>3.0947828139754487</v>
      </c>
      <c r="BG52" s="44">
        <v>212</v>
      </c>
      <c r="BH52" s="63">
        <v>4486</v>
      </c>
      <c r="BI52" s="6">
        <f t="shared" si="63"/>
        <v>0.529508970727101</v>
      </c>
      <c r="BJ52" s="44">
        <v>100</v>
      </c>
      <c r="BK52" s="44">
        <v>12303</v>
      </c>
      <c r="BL52" s="5">
        <f t="shared" si="64"/>
        <v>1.4521954674220963</v>
      </c>
      <c r="BM52" s="63">
        <v>758</v>
      </c>
      <c r="BN52" s="4">
        <f t="shared" si="65"/>
        <v>0.08947119924457035</v>
      </c>
      <c r="BO52" s="73" t="s">
        <v>113</v>
      </c>
      <c r="BP52" s="73" t="s">
        <v>113</v>
      </c>
      <c r="BQ52" s="73" t="s">
        <v>113</v>
      </c>
      <c r="BR52" s="73" t="s">
        <v>112</v>
      </c>
      <c r="BS52" s="73" t="s">
        <v>112</v>
      </c>
      <c r="BT52" s="73" t="s">
        <v>116</v>
      </c>
      <c r="BU52" s="73" t="s">
        <v>116</v>
      </c>
      <c r="BV52" s="73" t="s">
        <v>116</v>
      </c>
      <c r="BW52" s="73" t="s">
        <v>113</v>
      </c>
    </row>
    <row r="53" spans="1:75" s="38" customFormat="1" ht="9">
      <c r="A53" s="31" t="s">
        <v>176</v>
      </c>
      <c r="B53" s="32"/>
      <c r="C53" s="81">
        <f aca="true" t="shared" si="66" ref="C53:I53">SUM(C47:C52)</f>
        <v>21667</v>
      </c>
      <c r="D53" s="33">
        <f t="shared" si="66"/>
        <v>3</v>
      </c>
      <c r="E53" s="33">
        <f t="shared" si="66"/>
        <v>40</v>
      </c>
      <c r="F53" s="34">
        <f t="shared" si="66"/>
        <v>2.3</v>
      </c>
      <c r="G53" s="34">
        <f t="shared" si="66"/>
        <v>70.5</v>
      </c>
      <c r="H53" s="34">
        <f t="shared" si="66"/>
        <v>39.7</v>
      </c>
      <c r="I53" s="35">
        <f t="shared" si="66"/>
        <v>152.5</v>
      </c>
      <c r="J53" s="34">
        <f>E53/(C53/1000)</f>
        <v>1.846125444223935</v>
      </c>
      <c r="K53" s="35">
        <f>I53/(C53/1000)</f>
        <v>7.038353256103751</v>
      </c>
      <c r="L53" s="36">
        <f>SUM(L47:L52)</f>
        <v>2593633</v>
      </c>
      <c r="M53" s="36">
        <f>SUM(M47:M52)</f>
        <v>1894633</v>
      </c>
      <c r="N53" s="37">
        <f>SUM(N47:N52)</f>
        <v>373407</v>
      </c>
      <c r="O53" s="36">
        <f>SUM(O47:O52)</f>
        <v>4861673</v>
      </c>
      <c r="P53" s="96">
        <f>O53/AF53</f>
        <v>0.40173873178037345</v>
      </c>
      <c r="Q53" s="97">
        <f>O53/C53</f>
        <v>224.38145566991278</v>
      </c>
      <c r="R53" s="36">
        <f aca="true" t="shared" si="67" ref="R53:Z53">SUM(R47:R52)</f>
        <v>2071648</v>
      </c>
      <c r="S53" s="37">
        <f t="shared" si="67"/>
        <v>59215</v>
      </c>
      <c r="T53" s="36">
        <f t="shared" si="67"/>
        <v>3502779</v>
      </c>
      <c r="U53" s="36">
        <f t="shared" si="67"/>
        <v>1112474</v>
      </c>
      <c r="V53" s="36">
        <f t="shared" si="67"/>
        <v>63021</v>
      </c>
      <c r="W53" s="36">
        <f t="shared" si="67"/>
        <v>73258</v>
      </c>
      <c r="X53" s="36">
        <f t="shared" si="67"/>
        <v>75119</v>
      </c>
      <c r="Y53" s="37">
        <f t="shared" si="67"/>
        <v>148692</v>
      </c>
      <c r="Z53" s="47">
        <f t="shared" si="67"/>
        <v>7106206</v>
      </c>
      <c r="AA53" s="98">
        <f>Z53/AF53</f>
        <v>0.5872131231800413</v>
      </c>
      <c r="AB53" s="37">
        <f aca="true" t="shared" si="68" ref="AB53:AG53">SUM(AB47:AB52)</f>
        <v>2131.431135781009</v>
      </c>
      <c r="AC53" s="36">
        <f t="shared" si="68"/>
        <v>238823</v>
      </c>
      <c r="AD53" s="36">
        <f t="shared" si="68"/>
        <v>494448</v>
      </c>
      <c r="AE53" s="37">
        <f t="shared" si="68"/>
        <v>635139</v>
      </c>
      <c r="AF53" s="36">
        <f t="shared" si="68"/>
        <v>12101579</v>
      </c>
      <c r="AG53" s="36">
        <f t="shared" si="68"/>
        <v>897104</v>
      </c>
      <c r="AH53" s="98">
        <f>(T53+U53)/AF53</f>
        <v>0.3813760997635102</v>
      </c>
      <c r="AI53" s="37">
        <f>AF53/C53</f>
        <v>558.5258226796511</v>
      </c>
      <c r="AJ53" s="47">
        <f>SUM(AJ47:AJ52)</f>
        <v>62723</v>
      </c>
      <c r="AK53" s="47">
        <f>SUM(AK47:AK52)</f>
        <v>3104927</v>
      </c>
      <c r="AL53" s="35">
        <f>AK53/C53</f>
        <v>143.30211842894724</v>
      </c>
      <c r="AM53" s="47">
        <f aca="true" t="shared" si="69" ref="AM53:AX53">SUM(AM47:AM52)</f>
        <v>1000</v>
      </c>
      <c r="AN53" s="64">
        <f t="shared" si="69"/>
        <v>15190</v>
      </c>
      <c r="AO53" s="47">
        <f t="shared" si="69"/>
        <v>48348</v>
      </c>
      <c r="AP53" s="64">
        <f t="shared" si="69"/>
        <v>1726107</v>
      </c>
      <c r="AQ53" s="47">
        <f t="shared" si="69"/>
        <v>641</v>
      </c>
      <c r="AR53" s="64">
        <f t="shared" si="69"/>
        <v>10861</v>
      </c>
      <c r="AS53" s="47">
        <f t="shared" si="69"/>
        <v>3566</v>
      </c>
      <c r="AT53" s="64">
        <f t="shared" si="69"/>
        <v>150797</v>
      </c>
      <c r="AU53" s="47">
        <f t="shared" si="69"/>
        <v>30915</v>
      </c>
      <c r="AV53" s="47">
        <f t="shared" si="69"/>
        <v>3730</v>
      </c>
      <c r="AW53" s="69">
        <f t="shared" si="69"/>
        <v>34645</v>
      </c>
      <c r="AX53" s="47">
        <f t="shared" si="69"/>
        <v>24433</v>
      </c>
      <c r="AY53" s="47">
        <f>SUM(AY47:AY52)</f>
        <v>5837</v>
      </c>
      <c r="AZ53" s="64">
        <f>SUM(AZ47:AZ52)</f>
        <v>30270</v>
      </c>
      <c r="BA53" s="99">
        <f t="shared" si="61"/>
        <v>1.3970554299164628</v>
      </c>
      <c r="BB53" s="100">
        <f>AW53/C53</f>
        <v>1.5989754003784558</v>
      </c>
      <c r="BC53" s="64">
        <f aca="true" t="shared" si="70" ref="BC53:BN53">SUM(BC47:BC52)</f>
        <v>90</v>
      </c>
      <c r="BD53" s="47">
        <f t="shared" si="70"/>
        <v>379624</v>
      </c>
      <c r="BE53" s="90">
        <f t="shared" si="70"/>
        <v>51273</v>
      </c>
      <c r="BF53" s="35">
        <f t="shared" si="70"/>
        <v>16.398467024501766</v>
      </c>
      <c r="BG53" s="47">
        <f t="shared" si="70"/>
        <v>687</v>
      </c>
      <c r="BH53" s="64">
        <f t="shared" si="70"/>
        <v>11973</v>
      </c>
      <c r="BI53" s="35">
        <f t="shared" si="70"/>
        <v>4.881797354424608</v>
      </c>
      <c r="BJ53" s="47">
        <f t="shared" si="70"/>
        <v>419</v>
      </c>
      <c r="BK53" s="47">
        <f t="shared" si="70"/>
        <v>25277</v>
      </c>
      <c r="BL53" s="34">
        <f t="shared" si="70"/>
        <v>14.245023798289026</v>
      </c>
      <c r="BM53" s="64">
        <f t="shared" si="70"/>
        <v>1498</v>
      </c>
      <c r="BN53" s="33">
        <f t="shared" si="70"/>
        <v>0.5421283013653628</v>
      </c>
      <c r="BO53" s="74"/>
      <c r="BP53" s="74"/>
      <c r="BQ53" s="74"/>
      <c r="BR53" s="74"/>
      <c r="BS53" s="74"/>
      <c r="BT53" s="74"/>
      <c r="BU53" s="74"/>
      <c r="BV53" s="74"/>
      <c r="BW53" s="74"/>
    </row>
    <row r="54" spans="1:75" s="38" customFormat="1" ht="9">
      <c r="A54" s="31" t="s">
        <v>177</v>
      </c>
      <c r="B54" s="32"/>
      <c r="C54" s="81">
        <f aca="true" t="shared" si="71" ref="C54:O54">AVERAGE(C47:C52)</f>
        <v>3611.1666666666665</v>
      </c>
      <c r="D54" s="33">
        <f t="shared" si="71"/>
        <v>0.5</v>
      </c>
      <c r="E54" s="33">
        <f t="shared" si="71"/>
        <v>6.666666666666667</v>
      </c>
      <c r="F54" s="34">
        <f t="shared" si="71"/>
        <v>0.3833333333333333</v>
      </c>
      <c r="G54" s="34">
        <f t="shared" si="71"/>
        <v>11.75</v>
      </c>
      <c r="H54" s="34">
        <f t="shared" si="71"/>
        <v>6.616666666666667</v>
      </c>
      <c r="I54" s="35">
        <f t="shared" si="71"/>
        <v>25.416666666666668</v>
      </c>
      <c r="J54" s="34">
        <f t="shared" si="71"/>
        <v>5.316854696100967</v>
      </c>
      <c r="K54" s="35">
        <f t="shared" si="71"/>
        <v>11.097092093403846</v>
      </c>
      <c r="L54" s="36">
        <f t="shared" si="71"/>
        <v>432272.1666666667</v>
      </c>
      <c r="M54" s="36">
        <f t="shared" si="71"/>
        <v>315772.1666666667</v>
      </c>
      <c r="N54" s="37">
        <f t="shared" si="71"/>
        <v>62234.5</v>
      </c>
      <c r="O54" s="36">
        <f t="shared" si="71"/>
        <v>810278.8333333334</v>
      </c>
      <c r="P54" s="96">
        <f>AVERAGE(P47:P52)</f>
        <v>0.40257542858685497</v>
      </c>
      <c r="Q54" s="97">
        <f aca="true" t="shared" si="72" ref="Q54:AG54">AVERAGE(Q47:Q52)</f>
        <v>229.9836514351235</v>
      </c>
      <c r="R54" s="36">
        <f t="shared" si="72"/>
        <v>345274.6666666667</v>
      </c>
      <c r="S54" s="37">
        <f t="shared" si="72"/>
        <v>9869.166666666666</v>
      </c>
      <c r="T54" s="36">
        <f t="shared" si="72"/>
        <v>583796.5</v>
      </c>
      <c r="U54" s="36">
        <f t="shared" si="72"/>
        <v>185412.33333333334</v>
      </c>
      <c r="V54" s="36">
        <f t="shared" si="72"/>
        <v>10503.5</v>
      </c>
      <c r="W54" s="36">
        <f t="shared" si="72"/>
        <v>12209.666666666666</v>
      </c>
      <c r="X54" s="36">
        <f t="shared" si="72"/>
        <v>12519.833333333334</v>
      </c>
      <c r="Y54" s="37">
        <f t="shared" si="72"/>
        <v>24782</v>
      </c>
      <c r="Z54" s="47">
        <f t="shared" si="72"/>
        <v>1184367.6666666667</v>
      </c>
      <c r="AA54" s="98">
        <f t="shared" si="72"/>
        <v>0.5044566838523775</v>
      </c>
      <c r="AB54" s="37">
        <f t="shared" si="72"/>
        <v>355.2385226301681</v>
      </c>
      <c r="AC54" s="36">
        <f t="shared" si="72"/>
        <v>39803.833333333336</v>
      </c>
      <c r="AD54" s="36">
        <f t="shared" si="72"/>
        <v>82408</v>
      </c>
      <c r="AE54" s="37">
        <f t="shared" si="72"/>
        <v>105856.5</v>
      </c>
      <c r="AF54" s="36">
        <f t="shared" si="72"/>
        <v>2016929.8333333333</v>
      </c>
      <c r="AG54" s="36">
        <f t="shared" si="72"/>
        <v>149517.33333333334</v>
      </c>
      <c r="AH54" s="98">
        <f aca="true" t="shared" si="73" ref="AH54:AW54">AVERAGE(AH47:AH52)</f>
        <v>0.14536340242009002</v>
      </c>
      <c r="AI54" s="37">
        <f t="shared" si="73"/>
        <v>585.4298146216632</v>
      </c>
      <c r="AJ54" s="47">
        <f t="shared" si="73"/>
        <v>10453.833333333334</v>
      </c>
      <c r="AK54" s="47">
        <f t="shared" si="73"/>
        <v>517487.8333333333</v>
      </c>
      <c r="AL54" s="35">
        <f t="shared" si="73"/>
        <v>337.82994720034264</v>
      </c>
      <c r="AM54" s="47">
        <f t="shared" si="73"/>
        <v>166.66666666666666</v>
      </c>
      <c r="AN54" s="64">
        <f t="shared" si="73"/>
        <v>2531.6666666666665</v>
      </c>
      <c r="AO54" s="47">
        <f t="shared" si="73"/>
        <v>8058</v>
      </c>
      <c r="AP54" s="64">
        <f t="shared" si="73"/>
        <v>287684.5</v>
      </c>
      <c r="AQ54" s="47">
        <f t="shared" si="73"/>
        <v>106.83333333333333</v>
      </c>
      <c r="AR54" s="64">
        <f t="shared" si="73"/>
        <v>1810.1666666666667</v>
      </c>
      <c r="AS54" s="47">
        <f t="shared" si="73"/>
        <v>594.3333333333334</v>
      </c>
      <c r="AT54" s="64">
        <f t="shared" si="73"/>
        <v>25132.833333333332</v>
      </c>
      <c r="AU54" s="47">
        <f t="shared" si="73"/>
        <v>5152.5</v>
      </c>
      <c r="AV54" s="47">
        <f t="shared" si="73"/>
        <v>621.6666666666666</v>
      </c>
      <c r="AW54" s="69">
        <f t="shared" si="73"/>
        <v>5774.166666666667</v>
      </c>
      <c r="AX54" s="47">
        <f aca="true" t="shared" si="74" ref="AX54:BN54">AVERAGE(AX47:AX52)</f>
        <v>4072.1666666666665</v>
      </c>
      <c r="AY54" s="47">
        <f t="shared" si="74"/>
        <v>972.8333333333334</v>
      </c>
      <c r="AZ54" s="64">
        <f t="shared" si="74"/>
        <v>5045</v>
      </c>
      <c r="BA54" s="99">
        <f t="shared" si="74"/>
        <v>1.3090013628291495</v>
      </c>
      <c r="BB54" s="100">
        <f t="shared" si="74"/>
        <v>0.7740117581238688</v>
      </c>
      <c r="BC54" s="64">
        <f t="shared" si="74"/>
        <v>15</v>
      </c>
      <c r="BD54" s="47">
        <f t="shared" si="74"/>
        <v>63270.666666666664</v>
      </c>
      <c r="BE54" s="90">
        <f t="shared" si="74"/>
        <v>8545.5</v>
      </c>
      <c r="BF54" s="35">
        <f t="shared" si="74"/>
        <v>2.733077837416961</v>
      </c>
      <c r="BG54" s="47">
        <f t="shared" si="74"/>
        <v>114.5</v>
      </c>
      <c r="BH54" s="64">
        <f t="shared" si="74"/>
        <v>1995.5</v>
      </c>
      <c r="BI54" s="35">
        <f t="shared" si="74"/>
        <v>0.8136328924041013</v>
      </c>
      <c r="BJ54" s="47">
        <f t="shared" si="74"/>
        <v>69.83333333333333</v>
      </c>
      <c r="BK54" s="47">
        <f t="shared" si="74"/>
        <v>4212.833333333333</v>
      </c>
      <c r="BL54" s="34">
        <f t="shared" si="74"/>
        <v>2.374170633048171</v>
      </c>
      <c r="BM54" s="64">
        <f t="shared" si="74"/>
        <v>249.66666666666666</v>
      </c>
      <c r="BN54" s="33">
        <f t="shared" si="74"/>
        <v>0.09035471689422714</v>
      </c>
      <c r="BO54" s="74"/>
      <c r="BP54" s="74"/>
      <c r="BQ54" s="74"/>
      <c r="BR54" s="74"/>
      <c r="BS54" s="74"/>
      <c r="BT54" s="74"/>
      <c r="BU54" s="74"/>
      <c r="BV54" s="74"/>
      <c r="BW54" s="74"/>
    </row>
    <row r="55" spans="1:66" ht="9">
      <c r="A55" s="31" t="s">
        <v>180</v>
      </c>
      <c r="D55" s="33"/>
      <c r="P55" s="29"/>
      <c r="Q55" s="30"/>
      <c r="AW55" s="68"/>
      <c r="AZ55" s="63"/>
      <c r="BA55" s="84"/>
      <c r="BB55" s="85"/>
      <c r="BF55" s="6"/>
      <c r="BI55" s="6"/>
      <c r="BL55" s="5"/>
      <c r="BN55" s="4"/>
    </row>
    <row r="56" spans="1:75" ht="9">
      <c r="A56" s="1" t="s">
        <v>125</v>
      </c>
      <c r="B56" s="2">
        <v>126702</v>
      </c>
      <c r="C56" s="80">
        <v>2092</v>
      </c>
      <c r="D56" s="33">
        <v>1</v>
      </c>
      <c r="E56" s="4">
        <v>2</v>
      </c>
      <c r="F56" s="5">
        <v>0</v>
      </c>
      <c r="G56" s="5">
        <v>0</v>
      </c>
      <c r="H56" s="5">
        <v>4</v>
      </c>
      <c r="I56" s="6">
        <v>6</v>
      </c>
      <c r="J56" s="5">
        <f t="shared" si="26"/>
        <v>0.9560229445506692</v>
      </c>
      <c r="K56" s="6">
        <f t="shared" si="27"/>
        <v>2.8680688336520075</v>
      </c>
      <c r="L56" s="7">
        <v>90000</v>
      </c>
      <c r="M56" s="7">
        <v>0</v>
      </c>
      <c r="N56" s="8">
        <v>44000</v>
      </c>
      <c r="O56" s="7">
        <v>134000</v>
      </c>
      <c r="P56" s="29">
        <f t="shared" si="28"/>
        <v>0.589010989010989</v>
      </c>
      <c r="Q56" s="30">
        <f t="shared" si="29"/>
        <v>64.05353728489484</v>
      </c>
      <c r="R56" s="7">
        <v>50000</v>
      </c>
      <c r="S56" s="8">
        <v>0</v>
      </c>
      <c r="T56" s="7">
        <v>15000</v>
      </c>
      <c r="U56" s="7">
        <v>2000</v>
      </c>
      <c r="V56" s="7">
        <v>9000</v>
      </c>
      <c r="W56" s="7">
        <v>0</v>
      </c>
      <c r="X56" s="7">
        <v>4000</v>
      </c>
      <c r="Y56" s="8">
        <v>8000</v>
      </c>
      <c r="Z56" s="44">
        <f t="shared" si="31"/>
        <v>88000</v>
      </c>
      <c r="AA56" s="9">
        <f t="shared" si="32"/>
        <v>0.3868131868131868</v>
      </c>
      <c r="AB56" s="8">
        <f t="shared" si="33"/>
        <v>42.06500956022945</v>
      </c>
      <c r="AC56" s="7">
        <v>10000</v>
      </c>
      <c r="AD56" s="7">
        <v>500</v>
      </c>
      <c r="AE56" s="8">
        <v>6000</v>
      </c>
      <c r="AF56" s="7">
        <v>227500</v>
      </c>
      <c r="AG56" s="7">
        <v>0</v>
      </c>
      <c r="AH56" s="9">
        <f t="shared" si="34"/>
        <v>0.21978021978021978</v>
      </c>
      <c r="AI56" s="8">
        <f t="shared" si="35"/>
        <v>108.74760994263862</v>
      </c>
      <c r="AJ56" s="44">
        <v>2500</v>
      </c>
      <c r="AK56" s="44">
        <v>25500</v>
      </c>
      <c r="AL56" s="6">
        <f t="shared" si="36"/>
        <v>12.189292543021033</v>
      </c>
      <c r="AM56" s="44">
        <v>0</v>
      </c>
      <c r="AN56" s="63">
        <v>0</v>
      </c>
      <c r="AO56" s="44">
        <v>0</v>
      </c>
      <c r="AP56" s="63">
        <v>0</v>
      </c>
      <c r="AQ56" s="44">
        <v>5</v>
      </c>
      <c r="AR56" s="63">
        <v>235</v>
      </c>
      <c r="AS56" s="44">
        <v>300</v>
      </c>
      <c r="AT56" s="63">
        <v>1800</v>
      </c>
      <c r="AU56" s="44">
        <v>0</v>
      </c>
      <c r="AV56" s="44">
        <v>0</v>
      </c>
      <c r="AW56" s="68">
        <v>0</v>
      </c>
      <c r="AX56" s="44">
        <v>1</v>
      </c>
      <c r="AY56" s="44">
        <v>0</v>
      </c>
      <c r="AZ56" s="63">
        <v>1</v>
      </c>
      <c r="BA56" s="84">
        <f aca="true" t="shared" si="75" ref="BA56:BA81">AZ56/C56</f>
        <v>0.0004780114722753346</v>
      </c>
      <c r="BB56" s="85">
        <f t="shared" si="37"/>
        <v>0</v>
      </c>
      <c r="BC56" s="63">
        <v>0</v>
      </c>
      <c r="BD56" s="44">
        <v>68000</v>
      </c>
      <c r="BE56" s="89">
        <v>0</v>
      </c>
      <c r="BF56" s="6">
        <f aca="true" t="shared" si="76" ref="BF56:BF81">BE56/C56</f>
        <v>0</v>
      </c>
      <c r="BG56" s="44">
        <v>44</v>
      </c>
      <c r="BH56" s="63">
        <v>640</v>
      </c>
      <c r="BI56" s="6">
        <f aca="true" t="shared" si="77" ref="BI56:BI81">BH56/C56</f>
        <v>0.30592734225621415</v>
      </c>
      <c r="BJ56" s="44">
        <v>82</v>
      </c>
      <c r="BK56" s="44">
        <v>1850</v>
      </c>
      <c r="BL56" s="5">
        <f aca="true" t="shared" si="78" ref="BL56:BL81">BK56/C56</f>
        <v>0.884321223709369</v>
      </c>
      <c r="BM56" s="63">
        <v>120</v>
      </c>
      <c r="BN56" s="4">
        <f aca="true" t="shared" si="79" ref="BN56:BN81">BM56/C56</f>
        <v>0.05736137667304015</v>
      </c>
      <c r="BO56" s="73" t="s">
        <v>112</v>
      </c>
      <c r="BP56" s="73" t="s">
        <v>113</v>
      </c>
      <c r="BQ56" s="73" t="s">
        <v>112</v>
      </c>
      <c r="BR56" s="73" t="s">
        <v>112</v>
      </c>
      <c r="BS56" s="73" t="s">
        <v>113</v>
      </c>
      <c r="BT56" s="73" t="s">
        <v>112</v>
      </c>
      <c r="BU56" s="73" t="s">
        <v>116</v>
      </c>
      <c r="BV56" s="73" t="s">
        <v>116</v>
      </c>
      <c r="BW56" s="73" t="s">
        <v>113</v>
      </c>
    </row>
    <row r="57" spans="1:75" ht="9">
      <c r="A57" s="1" t="s">
        <v>117</v>
      </c>
      <c r="B57" s="2">
        <v>126359</v>
      </c>
      <c r="C57" s="80">
        <v>682</v>
      </c>
      <c r="D57" s="33">
        <v>0</v>
      </c>
      <c r="E57" s="4">
        <v>1</v>
      </c>
      <c r="F57" s="5">
        <v>0</v>
      </c>
      <c r="G57" s="5">
        <v>0</v>
      </c>
      <c r="H57" s="5">
        <v>0</v>
      </c>
      <c r="I57" s="6">
        <v>1</v>
      </c>
      <c r="J57" s="5">
        <f t="shared" si="26"/>
        <v>1.4662756598240467</v>
      </c>
      <c r="K57" s="6">
        <f t="shared" si="27"/>
        <v>1.4662756598240467</v>
      </c>
      <c r="L57" s="7">
        <v>40944</v>
      </c>
      <c r="M57" s="7">
        <v>0</v>
      </c>
      <c r="N57" s="8">
        <v>0</v>
      </c>
      <c r="O57" s="7">
        <v>40944</v>
      </c>
      <c r="P57" s="29">
        <f t="shared" si="28"/>
        <v>0.7736669060126223</v>
      </c>
      <c r="Q57" s="30">
        <f t="shared" si="29"/>
        <v>60.03519061583578</v>
      </c>
      <c r="R57" s="7">
        <v>4234</v>
      </c>
      <c r="S57" s="8">
        <v>320</v>
      </c>
      <c r="T57" s="7">
        <v>6514</v>
      </c>
      <c r="U57" s="7">
        <v>0</v>
      </c>
      <c r="V57" s="7">
        <v>548</v>
      </c>
      <c r="W57" s="7">
        <v>0</v>
      </c>
      <c r="X57" s="7">
        <v>575</v>
      </c>
      <c r="Y57" s="8">
        <v>0</v>
      </c>
      <c r="Z57" s="44">
        <f t="shared" si="31"/>
        <v>12191</v>
      </c>
      <c r="AA57" s="9">
        <f t="shared" si="32"/>
        <v>0.23035788518952421</v>
      </c>
      <c r="AB57" s="8">
        <f t="shared" si="33"/>
        <v>17.875366568914956</v>
      </c>
      <c r="AC57" s="7">
        <v>0</v>
      </c>
      <c r="AD57" s="7">
        <v>0</v>
      </c>
      <c r="AE57" s="8">
        <v>655</v>
      </c>
      <c r="AF57" s="7">
        <v>52922</v>
      </c>
      <c r="AG57" s="7">
        <v>0</v>
      </c>
      <c r="AH57" s="9">
        <f t="shared" si="34"/>
        <v>0.08605116964589396</v>
      </c>
      <c r="AI57" s="8">
        <f t="shared" si="35"/>
        <v>77.5982404692082</v>
      </c>
      <c r="AJ57" s="44">
        <v>111</v>
      </c>
      <c r="AK57" s="44">
        <v>3566</v>
      </c>
      <c r="AL57" s="6">
        <f t="shared" si="36"/>
        <v>5.228739002932551</v>
      </c>
      <c r="AM57" s="44">
        <v>0</v>
      </c>
      <c r="AN57" s="63">
        <v>0</v>
      </c>
      <c r="AO57" s="44">
        <v>0</v>
      </c>
      <c r="AP57" s="63">
        <v>0</v>
      </c>
      <c r="AQ57" s="44">
        <v>2</v>
      </c>
      <c r="AR57" s="63">
        <v>41</v>
      </c>
      <c r="AS57" s="44">
        <v>38</v>
      </c>
      <c r="AT57" s="63">
        <v>939</v>
      </c>
      <c r="AU57" s="44">
        <v>0</v>
      </c>
      <c r="AV57" s="44">
        <v>27</v>
      </c>
      <c r="AW57" s="68">
        <v>27</v>
      </c>
      <c r="AX57" s="44">
        <v>0</v>
      </c>
      <c r="AY57" s="44">
        <v>1</v>
      </c>
      <c r="AZ57" s="63">
        <v>1</v>
      </c>
      <c r="BA57" s="84">
        <f t="shared" si="75"/>
        <v>0.001466275659824047</v>
      </c>
      <c r="BB57" s="85">
        <f t="shared" si="37"/>
        <v>27</v>
      </c>
      <c r="BC57" s="63">
        <v>0</v>
      </c>
      <c r="BD57" s="44">
        <v>6790</v>
      </c>
      <c r="BE57" s="89">
        <v>2819</v>
      </c>
      <c r="BF57" s="6">
        <f t="shared" si="76"/>
        <v>4.133431085043989</v>
      </c>
      <c r="BG57" s="44">
        <v>17</v>
      </c>
      <c r="BH57" s="63">
        <v>1000</v>
      </c>
      <c r="BI57" s="6">
        <f t="shared" si="77"/>
        <v>1.466275659824047</v>
      </c>
      <c r="BJ57" s="44">
        <v>40</v>
      </c>
      <c r="BK57" s="44">
        <v>594</v>
      </c>
      <c r="BL57" s="5">
        <f t="shared" si="78"/>
        <v>0.8709677419354839</v>
      </c>
      <c r="BM57" s="63">
        <v>69</v>
      </c>
      <c r="BN57" s="4">
        <f t="shared" si="79"/>
        <v>0.10117302052785923</v>
      </c>
      <c r="BO57" s="73" t="s">
        <v>112</v>
      </c>
      <c r="BP57" s="73" t="s">
        <v>112</v>
      </c>
      <c r="BQ57" s="73" t="s">
        <v>112</v>
      </c>
      <c r="BR57" s="73" t="s">
        <v>112</v>
      </c>
      <c r="BS57" s="73" t="s">
        <v>113</v>
      </c>
      <c r="BT57" s="73" t="s">
        <v>112</v>
      </c>
      <c r="BU57" s="73" t="s">
        <v>116</v>
      </c>
      <c r="BV57" s="73" t="s">
        <v>116</v>
      </c>
      <c r="BW57" s="73" t="s">
        <v>112</v>
      </c>
    </row>
    <row r="58" spans="1:75" ht="9">
      <c r="A58" s="1" t="s">
        <v>118</v>
      </c>
      <c r="B58" s="2">
        <v>126401</v>
      </c>
      <c r="C58" s="80">
        <v>650</v>
      </c>
      <c r="D58" s="33">
        <v>0</v>
      </c>
      <c r="E58" s="4">
        <v>1</v>
      </c>
      <c r="F58" s="5">
        <v>0</v>
      </c>
      <c r="G58" s="5">
        <v>0</v>
      </c>
      <c r="H58" s="5">
        <v>0</v>
      </c>
      <c r="I58" s="6">
        <v>1</v>
      </c>
      <c r="J58" s="5">
        <f t="shared" si="26"/>
        <v>1.5384615384615383</v>
      </c>
      <c r="K58" s="6">
        <f t="shared" si="27"/>
        <v>1.5384615384615383</v>
      </c>
      <c r="L58" s="7">
        <v>33645</v>
      </c>
      <c r="M58" s="7">
        <v>0</v>
      </c>
      <c r="N58" s="8">
        <v>0</v>
      </c>
      <c r="O58" s="7">
        <v>33645</v>
      </c>
      <c r="P58" s="29">
        <f t="shared" si="28"/>
        <v>0.7245924234919131</v>
      </c>
      <c r="Q58" s="30">
        <f t="shared" si="29"/>
        <v>51.761538461538464</v>
      </c>
      <c r="R58" s="7">
        <v>7625</v>
      </c>
      <c r="S58" s="8">
        <v>0</v>
      </c>
      <c r="T58" s="7">
        <v>2418</v>
      </c>
      <c r="U58" s="7">
        <v>0</v>
      </c>
      <c r="V58" s="7">
        <v>3150</v>
      </c>
      <c r="W58" s="7">
        <v>0</v>
      </c>
      <c r="X58" s="7">
        <v>0</v>
      </c>
      <c r="Y58" s="8">
        <v>0</v>
      </c>
      <c r="Z58" s="44">
        <f t="shared" si="31"/>
        <v>13193</v>
      </c>
      <c r="AA58" s="9">
        <f t="shared" si="32"/>
        <v>0.2841298214631835</v>
      </c>
      <c r="AB58" s="8">
        <f t="shared" si="33"/>
        <v>20.296923076923076</v>
      </c>
      <c r="AC58" s="7">
        <v>0</v>
      </c>
      <c r="AD58" s="7">
        <v>2745</v>
      </c>
      <c r="AE58" s="8">
        <v>0</v>
      </c>
      <c r="AF58" s="7">
        <v>46433</v>
      </c>
      <c r="AG58" s="7">
        <v>0</v>
      </c>
      <c r="AH58" s="9">
        <f t="shared" si="34"/>
        <v>0.1642151056360778</v>
      </c>
      <c r="AI58" s="8">
        <f t="shared" si="35"/>
        <v>71.43538461538462</v>
      </c>
      <c r="AJ58" s="44">
        <v>245</v>
      </c>
      <c r="AK58" s="44">
        <v>2684</v>
      </c>
      <c r="AL58" s="6">
        <f t="shared" si="36"/>
        <v>4.1292307692307695</v>
      </c>
      <c r="AM58" s="44">
        <v>0</v>
      </c>
      <c r="AN58" s="63">
        <v>0</v>
      </c>
      <c r="AO58" s="44">
        <v>0</v>
      </c>
      <c r="AP58" s="63">
        <v>0</v>
      </c>
      <c r="AQ58" s="44">
        <v>2</v>
      </c>
      <c r="AR58" s="63">
        <v>44</v>
      </c>
      <c r="AS58" s="44">
        <v>83</v>
      </c>
      <c r="AT58" s="63">
        <v>347</v>
      </c>
      <c r="AU58" s="44">
        <v>0</v>
      </c>
      <c r="AV58" s="44">
        <v>0</v>
      </c>
      <c r="AW58" s="68">
        <v>0</v>
      </c>
      <c r="AX58" s="44">
        <v>0</v>
      </c>
      <c r="AY58" s="44">
        <v>0</v>
      </c>
      <c r="AZ58" s="63">
        <v>0</v>
      </c>
      <c r="BA58" s="84">
        <f t="shared" si="75"/>
        <v>0</v>
      </c>
      <c r="BB58" s="85">
        <v>0</v>
      </c>
      <c r="BC58" s="63">
        <v>0</v>
      </c>
      <c r="BD58" s="44">
        <v>974</v>
      </c>
      <c r="BE58" s="89">
        <v>0</v>
      </c>
      <c r="BF58" s="6">
        <f t="shared" si="76"/>
        <v>0</v>
      </c>
      <c r="BG58" s="44">
        <v>24</v>
      </c>
      <c r="BH58" s="63">
        <v>309</v>
      </c>
      <c r="BI58" s="6">
        <f t="shared" si="77"/>
        <v>0.4753846153846154</v>
      </c>
      <c r="BJ58" s="44">
        <v>65</v>
      </c>
      <c r="BK58" s="44">
        <v>165</v>
      </c>
      <c r="BL58" s="5">
        <f t="shared" si="78"/>
        <v>0.25384615384615383</v>
      </c>
      <c r="BM58" s="63">
        <v>17</v>
      </c>
      <c r="BN58" s="4">
        <f t="shared" si="79"/>
        <v>0.026153846153846153</v>
      </c>
      <c r="BO58" s="73" t="s">
        <v>112</v>
      </c>
      <c r="BP58" s="73" t="s">
        <v>112</v>
      </c>
      <c r="BQ58" s="73" t="s">
        <v>112</v>
      </c>
      <c r="BR58" s="73" t="s">
        <v>112</v>
      </c>
      <c r="BS58" s="73" t="s">
        <v>113</v>
      </c>
      <c r="BT58" s="73" t="s">
        <v>112</v>
      </c>
      <c r="BU58" s="73" t="s">
        <v>116</v>
      </c>
      <c r="BV58" s="73" t="s">
        <v>116</v>
      </c>
      <c r="BW58" s="73" t="s">
        <v>112</v>
      </c>
    </row>
    <row r="59" spans="1:75" s="119" customFormat="1" ht="9">
      <c r="A59" s="120" t="s">
        <v>119</v>
      </c>
      <c r="B59" s="121">
        <v>126410</v>
      </c>
      <c r="C59" s="122">
        <v>218</v>
      </c>
      <c r="D59" s="123"/>
      <c r="E59" s="124"/>
      <c r="F59" s="125"/>
      <c r="G59" s="125"/>
      <c r="H59" s="125"/>
      <c r="I59" s="126"/>
      <c r="J59" s="125"/>
      <c r="K59" s="126"/>
      <c r="L59" s="127"/>
      <c r="M59" s="127"/>
      <c r="N59" s="128"/>
      <c r="O59" s="127"/>
      <c r="P59" s="129"/>
      <c r="Q59" s="130"/>
      <c r="R59" s="127"/>
      <c r="S59" s="128"/>
      <c r="T59" s="127"/>
      <c r="U59" s="127"/>
      <c r="V59" s="127"/>
      <c r="W59" s="127"/>
      <c r="X59" s="127"/>
      <c r="Y59" s="128"/>
      <c r="Z59" s="131"/>
      <c r="AA59" s="132"/>
      <c r="AB59" s="128"/>
      <c r="AC59" s="127"/>
      <c r="AD59" s="127"/>
      <c r="AE59" s="128"/>
      <c r="AF59" s="127"/>
      <c r="AG59" s="127"/>
      <c r="AH59" s="132"/>
      <c r="AI59" s="128"/>
      <c r="AJ59" s="131"/>
      <c r="AK59" s="131"/>
      <c r="AL59" s="126"/>
      <c r="AM59" s="131"/>
      <c r="AN59" s="133"/>
      <c r="AO59" s="131"/>
      <c r="AP59" s="133"/>
      <c r="AQ59" s="131"/>
      <c r="AR59" s="133"/>
      <c r="AS59" s="131"/>
      <c r="AT59" s="133"/>
      <c r="AU59" s="131"/>
      <c r="AV59" s="131"/>
      <c r="AW59" s="133"/>
      <c r="AX59" s="131"/>
      <c r="AY59" s="131"/>
      <c r="AZ59" s="133"/>
      <c r="BA59" s="134"/>
      <c r="BB59" s="135"/>
      <c r="BC59" s="133"/>
      <c r="BD59" s="131"/>
      <c r="BE59" s="136"/>
      <c r="BF59" s="126"/>
      <c r="BG59" s="131"/>
      <c r="BH59" s="133"/>
      <c r="BI59" s="126"/>
      <c r="BJ59" s="131"/>
      <c r="BK59" s="131"/>
      <c r="BL59" s="125"/>
      <c r="BM59" s="133"/>
      <c r="BN59" s="124"/>
      <c r="BO59" s="137"/>
      <c r="BP59" s="137" t="s">
        <v>116</v>
      </c>
      <c r="BQ59" s="137" t="s">
        <v>116</v>
      </c>
      <c r="BR59" s="137" t="s">
        <v>116</v>
      </c>
      <c r="BS59" s="137" t="s">
        <v>116</v>
      </c>
      <c r="BT59" s="137" t="s">
        <v>116</v>
      </c>
      <c r="BU59" s="137" t="s">
        <v>116</v>
      </c>
      <c r="BV59" s="137" t="s">
        <v>116</v>
      </c>
      <c r="BW59" s="137" t="s">
        <v>116</v>
      </c>
    </row>
    <row r="60" spans="1:75" s="119" customFormat="1" ht="9">
      <c r="A60" s="120" t="s">
        <v>172</v>
      </c>
      <c r="B60" s="121">
        <v>410539</v>
      </c>
      <c r="C60" s="122">
        <v>470</v>
      </c>
      <c r="D60" s="123"/>
      <c r="E60" s="124"/>
      <c r="F60" s="125"/>
      <c r="G60" s="125"/>
      <c r="H60" s="125"/>
      <c r="I60" s="126"/>
      <c r="J60" s="125"/>
      <c r="K60" s="126"/>
      <c r="L60" s="127"/>
      <c r="M60" s="127"/>
      <c r="N60" s="128"/>
      <c r="O60" s="127"/>
      <c r="P60" s="129"/>
      <c r="Q60" s="130"/>
      <c r="R60" s="127"/>
      <c r="S60" s="128"/>
      <c r="T60" s="127"/>
      <c r="U60" s="127"/>
      <c r="V60" s="127"/>
      <c r="W60" s="127"/>
      <c r="X60" s="127"/>
      <c r="Y60" s="128"/>
      <c r="Z60" s="131"/>
      <c r="AA60" s="132"/>
      <c r="AB60" s="128"/>
      <c r="AC60" s="127"/>
      <c r="AD60" s="127"/>
      <c r="AE60" s="128"/>
      <c r="AF60" s="127"/>
      <c r="AG60" s="127"/>
      <c r="AH60" s="132"/>
      <c r="AI60" s="128"/>
      <c r="AJ60" s="131"/>
      <c r="AK60" s="131"/>
      <c r="AL60" s="126"/>
      <c r="AM60" s="131"/>
      <c r="AN60" s="133"/>
      <c r="AO60" s="131"/>
      <c r="AP60" s="133"/>
      <c r="AQ60" s="131"/>
      <c r="AR60" s="133"/>
      <c r="AS60" s="131"/>
      <c r="AT60" s="133"/>
      <c r="AU60" s="131"/>
      <c r="AV60" s="131"/>
      <c r="AW60" s="133"/>
      <c r="AX60" s="131"/>
      <c r="AY60" s="131"/>
      <c r="AZ60" s="133"/>
      <c r="BA60" s="134"/>
      <c r="BB60" s="135"/>
      <c r="BC60" s="133"/>
      <c r="BD60" s="131"/>
      <c r="BE60" s="136"/>
      <c r="BF60" s="126"/>
      <c r="BG60" s="131"/>
      <c r="BH60" s="133"/>
      <c r="BI60" s="126"/>
      <c r="BJ60" s="131"/>
      <c r="BK60" s="131"/>
      <c r="BL60" s="125"/>
      <c r="BM60" s="133"/>
      <c r="BN60" s="124"/>
      <c r="BO60" s="137" t="s">
        <v>116</v>
      </c>
      <c r="BP60" s="137" t="s">
        <v>116</v>
      </c>
      <c r="BQ60" s="137" t="s">
        <v>116</v>
      </c>
      <c r="BR60" s="137" t="s">
        <v>116</v>
      </c>
      <c r="BS60" s="137" t="s">
        <v>116</v>
      </c>
      <c r="BT60" s="137" t="s">
        <v>116</v>
      </c>
      <c r="BU60" s="137" t="s">
        <v>116</v>
      </c>
      <c r="BV60" s="137" t="s">
        <v>116</v>
      </c>
      <c r="BW60" s="137" t="s">
        <v>116</v>
      </c>
    </row>
    <row r="61" spans="1:75" ht="9">
      <c r="A61" s="1" t="s">
        <v>133</v>
      </c>
      <c r="B61" s="2">
        <v>126872</v>
      </c>
      <c r="C61" s="80">
        <v>449</v>
      </c>
      <c r="D61" s="33">
        <v>0</v>
      </c>
      <c r="E61" s="4">
        <v>1</v>
      </c>
      <c r="F61" s="5">
        <v>0</v>
      </c>
      <c r="G61" s="5">
        <v>0</v>
      </c>
      <c r="H61" s="5">
        <v>0</v>
      </c>
      <c r="I61" s="6">
        <v>1</v>
      </c>
      <c r="J61" s="5">
        <f t="shared" si="26"/>
        <v>2.2271714922048997</v>
      </c>
      <c r="K61" s="6">
        <f t="shared" si="27"/>
        <v>2.2271714922048997</v>
      </c>
      <c r="L61" s="7">
        <v>34000</v>
      </c>
      <c r="M61" s="7">
        <v>0</v>
      </c>
      <c r="N61" s="8">
        <v>0</v>
      </c>
      <c r="O61" s="7">
        <v>34000</v>
      </c>
      <c r="P61" s="29">
        <f t="shared" si="28"/>
        <v>0.7522123893805309</v>
      </c>
      <c r="Q61" s="30">
        <f t="shared" si="29"/>
        <v>75.7238307349666</v>
      </c>
      <c r="R61" s="7">
        <v>10000</v>
      </c>
      <c r="S61" s="8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8">
        <v>0</v>
      </c>
      <c r="Z61" s="44">
        <f t="shared" si="31"/>
        <v>10000</v>
      </c>
      <c r="AA61" s="9">
        <f t="shared" si="32"/>
        <v>0.22123893805309736</v>
      </c>
      <c r="AB61" s="8">
        <f t="shared" si="33"/>
        <v>22.271714922048996</v>
      </c>
      <c r="AC61" s="7">
        <v>0</v>
      </c>
      <c r="AD61" s="7">
        <v>0</v>
      </c>
      <c r="AE61" s="8">
        <v>1200</v>
      </c>
      <c r="AF61" s="7">
        <v>45200</v>
      </c>
      <c r="AG61" s="7">
        <v>0</v>
      </c>
      <c r="AH61" s="9">
        <f t="shared" si="34"/>
        <v>0.22123893805309736</v>
      </c>
      <c r="AI61" s="8">
        <f t="shared" si="35"/>
        <v>100.66815144766147</v>
      </c>
      <c r="AJ61" s="44">
        <v>0</v>
      </c>
      <c r="AK61" s="44">
        <v>1000</v>
      </c>
      <c r="AL61" s="6">
        <f t="shared" si="36"/>
        <v>2.2271714922048997</v>
      </c>
      <c r="AM61" s="44">
        <v>0</v>
      </c>
      <c r="AN61" s="63">
        <v>0</v>
      </c>
      <c r="AO61" s="44">
        <v>0</v>
      </c>
      <c r="AP61" s="63">
        <v>0</v>
      </c>
      <c r="AQ61" s="44">
        <v>0</v>
      </c>
      <c r="AR61" s="63">
        <v>2</v>
      </c>
      <c r="AS61" s="44">
        <v>0</v>
      </c>
      <c r="AT61" s="63">
        <v>0</v>
      </c>
      <c r="AU61" s="44">
        <v>0</v>
      </c>
      <c r="AV61" s="44">
        <v>0</v>
      </c>
      <c r="AW61" s="68">
        <v>0</v>
      </c>
      <c r="AX61" s="44">
        <v>0</v>
      </c>
      <c r="AY61" s="44">
        <v>0</v>
      </c>
      <c r="AZ61" s="63">
        <v>0</v>
      </c>
      <c r="BA61" s="84">
        <f t="shared" si="75"/>
        <v>0</v>
      </c>
      <c r="BB61" s="85">
        <v>0</v>
      </c>
      <c r="BC61" s="63">
        <v>0</v>
      </c>
      <c r="BD61" s="44">
        <v>0</v>
      </c>
      <c r="BE61" s="89">
        <v>0</v>
      </c>
      <c r="BF61" s="6">
        <f t="shared" si="76"/>
        <v>0</v>
      </c>
      <c r="BG61" s="44">
        <v>0</v>
      </c>
      <c r="BH61" s="63">
        <v>0</v>
      </c>
      <c r="BI61" s="6">
        <f t="shared" si="77"/>
        <v>0</v>
      </c>
      <c r="BJ61" s="44">
        <v>50</v>
      </c>
      <c r="BK61" s="44">
        <v>35</v>
      </c>
      <c r="BL61" s="5">
        <f t="shared" si="78"/>
        <v>0.0779510022271715</v>
      </c>
      <c r="BM61" s="63">
        <v>5</v>
      </c>
      <c r="BN61" s="4">
        <f t="shared" si="79"/>
        <v>0.011135857461024499</v>
      </c>
      <c r="BO61" s="73" t="s">
        <v>113</v>
      </c>
      <c r="BP61" s="73" t="s">
        <v>113</v>
      </c>
      <c r="BQ61" s="73" t="s">
        <v>113</v>
      </c>
      <c r="BR61" s="73" t="s">
        <v>113</v>
      </c>
      <c r="BS61" s="73" t="s">
        <v>113</v>
      </c>
      <c r="BT61" s="73" t="s">
        <v>112</v>
      </c>
      <c r="BU61" s="73" t="s">
        <v>116</v>
      </c>
      <c r="BV61" s="73" t="s">
        <v>116</v>
      </c>
      <c r="BW61" s="73" t="s">
        <v>113</v>
      </c>
    </row>
    <row r="62" spans="1:75" ht="9">
      <c r="A62" s="1" t="s">
        <v>170</v>
      </c>
      <c r="B62" s="2">
        <v>381732</v>
      </c>
      <c r="C62" s="80">
        <v>256</v>
      </c>
      <c r="D62" s="33">
        <v>0</v>
      </c>
      <c r="E62" s="4">
        <v>0</v>
      </c>
      <c r="F62" s="5">
        <v>0</v>
      </c>
      <c r="G62" s="5">
        <v>1.74</v>
      </c>
      <c r="H62" s="5">
        <v>0</v>
      </c>
      <c r="I62" s="6">
        <v>1.74</v>
      </c>
      <c r="J62" s="5">
        <f t="shared" si="26"/>
        <v>0</v>
      </c>
      <c r="K62" s="6">
        <f t="shared" si="27"/>
        <v>6.796875</v>
      </c>
      <c r="L62" s="7">
        <v>0</v>
      </c>
      <c r="M62" s="7">
        <v>62576</v>
      </c>
      <c r="N62" s="8">
        <v>0</v>
      </c>
      <c r="O62" s="7">
        <v>62576</v>
      </c>
      <c r="P62" s="29">
        <f t="shared" si="28"/>
        <v>0.9689537170375188</v>
      </c>
      <c r="Q62" s="30">
        <f t="shared" si="29"/>
        <v>244.4375</v>
      </c>
      <c r="R62" s="7">
        <v>796</v>
      </c>
      <c r="S62" s="8">
        <v>0</v>
      </c>
      <c r="T62" s="7">
        <v>409</v>
      </c>
      <c r="U62" s="7">
        <v>0</v>
      </c>
      <c r="V62" s="7">
        <v>75</v>
      </c>
      <c r="W62" s="7">
        <v>0</v>
      </c>
      <c r="X62" s="7">
        <v>0</v>
      </c>
      <c r="Y62" s="8">
        <v>0</v>
      </c>
      <c r="Z62" s="44">
        <f t="shared" si="31"/>
        <v>1280</v>
      </c>
      <c r="AA62" s="9">
        <f t="shared" si="32"/>
        <v>0.019820070918691257</v>
      </c>
      <c r="AB62" s="8">
        <f t="shared" si="33"/>
        <v>5</v>
      </c>
      <c r="AC62" s="7">
        <v>800</v>
      </c>
      <c r="AD62" s="7">
        <v>0</v>
      </c>
      <c r="AE62" s="8">
        <v>0</v>
      </c>
      <c r="AF62" s="7">
        <v>64581</v>
      </c>
      <c r="AG62" s="7">
        <v>0</v>
      </c>
      <c r="AH62" s="9">
        <f t="shared" si="34"/>
        <v>0.012325606602561125</v>
      </c>
      <c r="AI62" s="8">
        <f t="shared" si="35"/>
        <v>252.26953125</v>
      </c>
      <c r="AJ62" s="44">
        <v>95</v>
      </c>
      <c r="AK62" s="44">
        <v>1013</v>
      </c>
      <c r="AL62" s="6">
        <f t="shared" si="36"/>
        <v>3.95703125</v>
      </c>
      <c r="AM62" s="44">
        <v>0</v>
      </c>
      <c r="AN62" s="63">
        <v>0</v>
      </c>
      <c r="AO62" s="44">
        <v>0</v>
      </c>
      <c r="AP62" s="63">
        <v>0</v>
      </c>
      <c r="AQ62" s="44">
        <v>0</v>
      </c>
      <c r="AR62" s="63">
        <v>8</v>
      </c>
      <c r="AS62" s="44">
        <v>3</v>
      </c>
      <c r="AT62" s="63">
        <v>201</v>
      </c>
      <c r="AU62" s="44">
        <v>0</v>
      </c>
      <c r="AV62" s="44">
        <v>0</v>
      </c>
      <c r="AW62" s="68">
        <v>0</v>
      </c>
      <c r="AX62" s="44">
        <v>0</v>
      </c>
      <c r="AY62" s="44">
        <v>0</v>
      </c>
      <c r="AZ62" s="63">
        <v>0</v>
      </c>
      <c r="BA62" s="84">
        <f t="shared" si="75"/>
        <v>0</v>
      </c>
      <c r="BB62" s="85">
        <v>0</v>
      </c>
      <c r="BC62" s="63">
        <v>0</v>
      </c>
      <c r="BD62" s="44">
        <v>0</v>
      </c>
      <c r="BE62" s="89">
        <v>0</v>
      </c>
      <c r="BF62" s="6">
        <f t="shared" si="76"/>
        <v>0</v>
      </c>
      <c r="BG62" s="44">
        <v>40</v>
      </c>
      <c r="BH62" s="63">
        <v>419</v>
      </c>
      <c r="BI62" s="6">
        <f t="shared" si="77"/>
        <v>1.63671875</v>
      </c>
      <c r="BJ62" s="44">
        <v>67</v>
      </c>
      <c r="BK62" s="44">
        <v>250</v>
      </c>
      <c r="BL62" s="5">
        <f t="shared" si="78"/>
        <v>0.9765625</v>
      </c>
      <c r="BM62" s="63">
        <v>20</v>
      </c>
      <c r="BN62" s="4">
        <f t="shared" si="79"/>
        <v>0.078125</v>
      </c>
      <c r="BO62" s="73" t="s">
        <v>112</v>
      </c>
      <c r="BP62" s="73" t="s">
        <v>112</v>
      </c>
      <c r="BQ62" s="73" t="s">
        <v>112</v>
      </c>
      <c r="BR62" s="73" t="s">
        <v>112</v>
      </c>
      <c r="BS62" s="73" t="s">
        <v>113</v>
      </c>
      <c r="BT62" s="73" t="s">
        <v>112</v>
      </c>
      <c r="BU62" s="73" t="s">
        <v>116</v>
      </c>
      <c r="BV62" s="73" t="s">
        <v>116</v>
      </c>
      <c r="BW62" s="73" t="s">
        <v>112</v>
      </c>
    </row>
    <row r="63" spans="1:75" s="119" customFormat="1" ht="9">
      <c r="A63" s="120" t="s">
        <v>174</v>
      </c>
      <c r="B63" s="121">
        <v>441308</v>
      </c>
      <c r="C63" s="122">
        <v>91</v>
      </c>
      <c r="D63" s="123"/>
      <c r="E63" s="124"/>
      <c r="F63" s="125"/>
      <c r="G63" s="125"/>
      <c r="H63" s="125"/>
      <c r="I63" s="126"/>
      <c r="J63" s="125"/>
      <c r="K63" s="126"/>
      <c r="L63" s="127"/>
      <c r="M63" s="127"/>
      <c r="N63" s="128"/>
      <c r="O63" s="127"/>
      <c r="P63" s="129"/>
      <c r="Q63" s="130"/>
      <c r="R63" s="127"/>
      <c r="S63" s="128"/>
      <c r="T63" s="127"/>
      <c r="U63" s="127"/>
      <c r="V63" s="127"/>
      <c r="W63" s="127"/>
      <c r="X63" s="127"/>
      <c r="Y63" s="128"/>
      <c r="Z63" s="131"/>
      <c r="AA63" s="132"/>
      <c r="AB63" s="128"/>
      <c r="AC63" s="127"/>
      <c r="AD63" s="127"/>
      <c r="AE63" s="128"/>
      <c r="AF63" s="127"/>
      <c r="AG63" s="127"/>
      <c r="AH63" s="132"/>
      <c r="AI63" s="128"/>
      <c r="AJ63" s="131"/>
      <c r="AK63" s="131"/>
      <c r="AL63" s="126"/>
      <c r="AM63" s="131"/>
      <c r="AN63" s="133"/>
      <c r="AO63" s="131"/>
      <c r="AP63" s="133"/>
      <c r="AQ63" s="131"/>
      <c r="AR63" s="133"/>
      <c r="AS63" s="131"/>
      <c r="AT63" s="133"/>
      <c r="AU63" s="131"/>
      <c r="AV63" s="131"/>
      <c r="AW63" s="133"/>
      <c r="AX63" s="131"/>
      <c r="AY63" s="131"/>
      <c r="AZ63" s="133"/>
      <c r="BA63" s="134"/>
      <c r="BB63" s="135"/>
      <c r="BC63" s="133"/>
      <c r="BD63" s="131"/>
      <c r="BE63" s="136"/>
      <c r="BF63" s="126">
        <f t="shared" si="76"/>
        <v>0</v>
      </c>
      <c r="BG63" s="131">
        <v>0</v>
      </c>
      <c r="BH63" s="133"/>
      <c r="BI63" s="126"/>
      <c r="BJ63" s="131"/>
      <c r="BK63" s="131"/>
      <c r="BL63" s="125"/>
      <c r="BM63" s="133"/>
      <c r="BN63" s="124"/>
      <c r="BO63" s="137" t="s">
        <v>116</v>
      </c>
      <c r="BP63" s="137" t="s">
        <v>116</v>
      </c>
      <c r="BQ63" s="137" t="s">
        <v>116</v>
      </c>
      <c r="BR63" s="137" t="s">
        <v>116</v>
      </c>
      <c r="BS63" s="137" t="s">
        <v>116</v>
      </c>
      <c r="BT63" s="137" t="s">
        <v>116</v>
      </c>
      <c r="BU63" s="137" t="s">
        <v>116</v>
      </c>
      <c r="BV63" s="137" t="s">
        <v>116</v>
      </c>
      <c r="BW63" s="137" t="s">
        <v>116</v>
      </c>
    </row>
    <row r="64" spans="1:75" ht="9">
      <c r="A64" s="1" t="s">
        <v>129</v>
      </c>
      <c r="B64" s="2">
        <v>126784</v>
      </c>
      <c r="C64" s="80">
        <v>110</v>
      </c>
      <c r="D64" s="33">
        <v>1</v>
      </c>
      <c r="E64" s="4">
        <v>0</v>
      </c>
      <c r="F64" s="5">
        <v>1</v>
      </c>
      <c r="G64" s="5">
        <v>1</v>
      </c>
      <c r="H64" s="5">
        <v>0</v>
      </c>
      <c r="I64" s="6">
        <v>2</v>
      </c>
      <c r="J64" s="5">
        <f t="shared" si="26"/>
        <v>0</v>
      </c>
      <c r="K64" s="6">
        <f t="shared" si="27"/>
        <v>18.181818181818183</v>
      </c>
      <c r="L64" s="7">
        <v>26000</v>
      </c>
      <c r="M64" s="7">
        <v>12000</v>
      </c>
      <c r="N64" s="8">
        <v>0</v>
      </c>
      <c r="O64" s="7">
        <v>38000</v>
      </c>
      <c r="P64" s="29">
        <f t="shared" si="28"/>
        <v>0.9405940594059405</v>
      </c>
      <c r="Q64" s="30">
        <f t="shared" si="29"/>
        <v>345.45454545454544</v>
      </c>
      <c r="R64" s="7">
        <v>2400</v>
      </c>
      <c r="S64" s="8">
        <v>0</v>
      </c>
      <c r="T64" s="7">
        <v>0</v>
      </c>
      <c r="U64" s="7">
        <v>0</v>
      </c>
      <c r="V64" s="7">
        <v>1200</v>
      </c>
      <c r="W64" s="7">
        <v>0</v>
      </c>
      <c r="X64" s="7">
        <v>0</v>
      </c>
      <c r="Y64" s="8">
        <v>0</v>
      </c>
      <c r="Z64" s="44">
        <f t="shared" si="31"/>
        <v>3600</v>
      </c>
      <c r="AA64" s="9">
        <f t="shared" si="32"/>
        <v>0.0891089108910891</v>
      </c>
      <c r="AB64" s="8">
        <f t="shared" si="33"/>
        <v>32.72727272727273</v>
      </c>
      <c r="AC64" s="7">
        <v>0</v>
      </c>
      <c r="AD64" s="7">
        <v>0</v>
      </c>
      <c r="AE64" s="8">
        <v>0</v>
      </c>
      <c r="AF64" s="7">
        <v>40400</v>
      </c>
      <c r="AG64" s="7">
        <v>0</v>
      </c>
      <c r="AH64" s="9">
        <f t="shared" si="34"/>
        <v>0.0594059405940594</v>
      </c>
      <c r="AI64" s="8">
        <f t="shared" si="35"/>
        <v>367.27272727272725</v>
      </c>
      <c r="AJ64" s="44">
        <v>105</v>
      </c>
      <c r="AK64" s="44">
        <v>755</v>
      </c>
      <c r="AL64" s="6">
        <f t="shared" si="36"/>
        <v>6.863636363636363</v>
      </c>
      <c r="AM64" s="44">
        <v>0</v>
      </c>
      <c r="AN64" s="63">
        <v>0</v>
      </c>
      <c r="AO64" s="44">
        <v>0</v>
      </c>
      <c r="AP64" s="63">
        <v>0</v>
      </c>
      <c r="AQ64" s="44">
        <v>0</v>
      </c>
      <c r="AR64" s="63">
        <v>0</v>
      </c>
      <c r="AS64" s="44">
        <v>18</v>
      </c>
      <c r="AT64" s="63">
        <v>42</v>
      </c>
      <c r="AU64" s="44">
        <v>0</v>
      </c>
      <c r="AV64" s="44">
        <v>0</v>
      </c>
      <c r="AW64" s="68">
        <v>0</v>
      </c>
      <c r="AX64" s="44">
        <v>0</v>
      </c>
      <c r="AY64" s="44">
        <v>0</v>
      </c>
      <c r="AZ64" s="63">
        <v>0</v>
      </c>
      <c r="BA64" s="84">
        <f t="shared" si="75"/>
        <v>0</v>
      </c>
      <c r="BB64" s="85">
        <v>0</v>
      </c>
      <c r="BC64" s="63">
        <v>0</v>
      </c>
      <c r="BD64" s="44">
        <v>0</v>
      </c>
      <c r="BE64" s="89">
        <v>0</v>
      </c>
      <c r="BF64" s="6">
        <f t="shared" si="76"/>
        <v>0</v>
      </c>
      <c r="BG64" s="44">
        <v>0</v>
      </c>
      <c r="BH64" s="63">
        <v>0</v>
      </c>
      <c r="BI64" s="6">
        <f t="shared" si="77"/>
        <v>0</v>
      </c>
      <c r="BJ64" s="44">
        <v>40</v>
      </c>
      <c r="BK64" s="44">
        <v>260</v>
      </c>
      <c r="BL64" s="5">
        <f t="shared" si="78"/>
        <v>2.3636363636363638</v>
      </c>
      <c r="BM64" s="63">
        <v>180</v>
      </c>
      <c r="BN64" s="4">
        <f t="shared" si="79"/>
        <v>1.6363636363636365</v>
      </c>
      <c r="BO64" s="73" t="s">
        <v>112</v>
      </c>
      <c r="BP64" s="73" t="s">
        <v>112</v>
      </c>
      <c r="BQ64" s="73" t="s">
        <v>112</v>
      </c>
      <c r="BR64" s="73" t="s">
        <v>112</v>
      </c>
      <c r="BS64" s="73" t="s">
        <v>112</v>
      </c>
      <c r="BT64" s="73" t="s">
        <v>116</v>
      </c>
      <c r="BU64" s="73" t="s">
        <v>116</v>
      </c>
      <c r="BV64" s="73" t="s">
        <v>116</v>
      </c>
      <c r="BW64" s="73" t="s">
        <v>112</v>
      </c>
    </row>
    <row r="65" spans="1:75" s="119" customFormat="1" ht="9">
      <c r="A65" s="120" t="s">
        <v>169</v>
      </c>
      <c r="B65" s="121">
        <v>381352</v>
      </c>
      <c r="C65" s="122">
        <v>110</v>
      </c>
      <c r="D65" s="123"/>
      <c r="E65" s="124"/>
      <c r="F65" s="125"/>
      <c r="G65" s="125"/>
      <c r="H65" s="125"/>
      <c r="I65" s="126"/>
      <c r="J65" s="125"/>
      <c r="K65" s="126"/>
      <c r="L65" s="127"/>
      <c r="M65" s="127"/>
      <c r="N65" s="128"/>
      <c r="O65" s="127"/>
      <c r="P65" s="129"/>
      <c r="Q65" s="130"/>
      <c r="R65" s="127"/>
      <c r="S65" s="128"/>
      <c r="T65" s="127"/>
      <c r="U65" s="127"/>
      <c r="V65" s="127"/>
      <c r="W65" s="127"/>
      <c r="X65" s="127"/>
      <c r="Y65" s="128"/>
      <c r="Z65" s="131"/>
      <c r="AA65" s="132"/>
      <c r="AB65" s="128"/>
      <c r="AC65" s="127"/>
      <c r="AD65" s="127"/>
      <c r="AE65" s="128"/>
      <c r="AF65" s="127"/>
      <c r="AG65" s="127"/>
      <c r="AH65" s="132"/>
      <c r="AI65" s="128"/>
      <c r="AJ65" s="131"/>
      <c r="AK65" s="131"/>
      <c r="AL65" s="126"/>
      <c r="AM65" s="131"/>
      <c r="AN65" s="133"/>
      <c r="AO65" s="131"/>
      <c r="AP65" s="133"/>
      <c r="AQ65" s="131"/>
      <c r="AR65" s="133"/>
      <c r="AS65" s="131"/>
      <c r="AT65" s="133"/>
      <c r="AU65" s="131"/>
      <c r="AV65" s="131"/>
      <c r="AW65" s="133"/>
      <c r="AX65" s="131"/>
      <c r="AY65" s="131"/>
      <c r="AZ65" s="133"/>
      <c r="BA65" s="134"/>
      <c r="BB65" s="135"/>
      <c r="BC65" s="133"/>
      <c r="BD65" s="131"/>
      <c r="BE65" s="136"/>
      <c r="BF65" s="126"/>
      <c r="BG65" s="131"/>
      <c r="BH65" s="133"/>
      <c r="BI65" s="126"/>
      <c r="BJ65" s="131"/>
      <c r="BK65" s="131"/>
      <c r="BL65" s="125"/>
      <c r="BM65" s="133"/>
      <c r="BN65" s="124"/>
      <c r="BO65" s="137" t="s">
        <v>116</v>
      </c>
      <c r="BP65" s="137" t="s">
        <v>116</v>
      </c>
      <c r="BQ65" s="137" t="s">
        <v>116</v>
      </c>
      <c r="BR65" s="137" t="s">
        <v>116</v>
      </c>
      <c r="BS65" s="137" t="s">
        <v>116</v>
      </c>
      <c r="BT65" s="137" t="s">
        <v>116</v>
      </c>
      <c r="BU65" s="137" t="s">
        <v>116</v>
      </c>
      <c r="BV65" s="137" t="s">
        <v>116</v>
      </c>
      <c r="BW65" s="137" t="s">
        <v>116</v>
      </c>
    </row>
    <row r="66" spans="1:75" ht="9">
      <c r="A66" s="1" t="s">
        <v>131</v>
      </c>
      <c r="B66" s="2">
        <v>126827</v>
      </c>
      <c r="C66" s="80">
        <v>1470</v>
      </c>
      <c r="D66" s="33">
        <v>0</v>
      </c>
      <c r="E66" s="4">
        <v>1</v>
      </c>
      <c r="F66" s="5">
        <v>0</v>
      </c>
      <c r="G66" s="5">
        <v>2</v>
      </c>
      <c r="H66" s="5">
        <v>2.25</v>
      </c>
      <c r="I66" s="6">
        <v>5.25</v>
      </c>
      <c r="J66" s="5">
        <f t="shared" si="26"/>
        <v>0.6802721088435374</v>
      </c>
      <c r="K66" s="6">
        <f t="shared" si="27"/>
        <v>3.5714285714285716</v>
      </c>
      <c r="L66" s="7">
        <v>49700</v>
      </c>
      <c r="M66" s="7">
        <v>65000</v>
      </c>
      <c r="N66" s="8">
        <v>41600</v>
      </c>
      <c r="O66" s="7">
        <v>156300</v>
      </c>
      <c r="P66" s="29">
        <f t="shared" si="28"/>
        <v>0.3854186958891138</v>
      </c>
      <c r="Q66" s="30">
        <f t="shared" si="29"/>
        <v>106.3265306122449</v>
      </c>
      <c r="R66" s="7">
        <v>36000</v>
      </c>
      <c r="S66" s="8">
        <v>7200</v>
      </c>
      <c r="T66" s="7">
        <v>73400</v>
      </c>
      <c r="U66" s="7">
        <v>63000</v>
      </c>
      <c r="V66" s="7">
        <v>4000</v>
      </c>
      <c r="W66" s="7">
        <v>2000</v>
      </c>
      <c r="X66" s="7">
        <v>1000</v>
      </c>
      <c r="Y66" s="8">
        <v>3000</v>
      </c>
      <c r="Z66" s="44">
        <f t="shared" si="31"/>
        <v>189600</v>
      </c>
      <c r="AA66" s="9">
        <f t="shared" si="32"/>
        <v>0.46753285182710164</v>
      </c>
      <c r="AB66" s="8">
        <f t="shared" si="33"/>
        <v>128.9795918367347</v>
      </c>
      <c r="AC66" s="7">
        <v>9833</v>
      </c>
      <c r="AD66" s="7">
        <v>4000</v>
      </c>
      <c r="AE66" s="8">
        <v>120000</v>
      </c>
      <c r="AF66" s="7">
        <v>405533</v>
      </c>
      <c r="AG66" s="7">
        <v>0</v>
      </c>
      <c r="AH66" s="9">
        <f t="shared" si="34"/>
        <v>0.10652647256820037</v>
      </c>
      <c r="AI66" s="8">
        <f t="shared" si="35"/>
        <v>275.87278911564624</v>
      </c>
      <c r="AJ66" s="44">
        <v>2116</v>
      </c>
      <c r="AK66" s="44">
        <v>20966</v>
      </c>
      <c r="AL66" s="6">
        <f t="shared" si="36"/>
        <v>14.262585034013606</v>
      </c>
      <c r="AM66" s="44">
        <v>5453</v>
      </c>
      <c r="AN66" s="63">
        <v>17253</v>
      </c>
      <c r="AO66" s="44">
        <v>0</v>
      </c>
      <c r="AP66" s="63">
        <v>3000</v>
      </c>
      <c r="AQ66" s="44">
        <v>83</v>
      </c>
      <c r="AR66" s="63">
        <v>383</v>
      </c>
      <c r="AS66" s="44">
        <v>58</v>
      </c>
      <c r="AT66" s="63">
        <v>808</v>
      </c>
      <c r="AU66" s="44">
        <v>8</v>
      </c>
      <c r="AV66" s="44">
        <v>3</v>
      </c>
      <c r="AW66" s="68">
        <v>11</v>
      </c>
      <c r="AX66" s="44">
        <v>38</v>
      </c>
      <c r="AY66" s="44">
        <v>86</v>
      </c>
      <c r="AZ66" s="63">
        <v>124</v>
      </c>
      <c r="BA66" s="84">
        <f t="shared" si="75"/>
        <v>0.08435374149659863</v>
      </c>
      <c r="BB66" s="85">
        <f t="shared" si="37"/>
        <v>0.08870967741935484</v>
      </c>
      <c r="BC66" s="63">
        <v>80498</v>
      </c>
      <c r="BD66" s="44">
        <v>1878</v>
      </c>
      <c r="BE66" s="89">
        <v>367</v>
      </c>
      <c r="BF66" s="6">
        <f t="shared" si="76"/>
        <v>0.24965986394557824</v>
      </c>
      <c r="BG66" s="44">
        <v>27</v>
      </c>
      <c r="BH66" s="63">
        <v>443</v>
      </c>
      <c r="BI66" s="6">
        <f t="shared" si="77"/>
        <v>0.3013605442176871</v>
      </c>
      <c r="BJ66" s="44">
        <v>72</v>
      </c>
      <c r="BK66" s="44">
        <v>2226</v>
      </c>
      <c r="BL66" s="5">
        <f t="shared" si="78"/>
        <v>1.5142857142857142</v>
      </c>
      <c r="BM66" s="63">
        <v>112</v>
      </c>
      <c r="BN66" s="4">
        <f t="shared" si="79"/>
        <v>0.0761904761904762</v>
      </c>
      <c r="BO66" s="73" t="s">
        <v>112</v>
      </c>
      <c r="BP66" s="73" t="s">
        <v>113</v>
      </c>
      <c r="BQ66" s="73" t="s">
        <v>112</v>
      </c>
      <c r="BR66" s="73" t="s">
        <v>113</v>
      </c>
      <c r="BS66" s="73" t="s">
        <v>113</v>
      </c>
      <c r="BT66" s="73" t="s">
        <v>113</v>
      </c>
      <c r="BU66" s="73" t="s">
        <v>112</v>
      </c>
      <c r="BV66" s="73" t="s">
        <v>113</v>
      </c>
      <c r="BW66" s="73" t="s">
        <v>113</v>
      </c>
    </row>
    <row r="67" spans="1:75" s="119" customFormat="1" ht="9">
      <c r="A67" s="120" t="s">
        <v>131</v>
      </c>
      <c r="B67" s="121">
        <v>430087</v>
      </c>
      <c r="C67" s="122">
        <v>1904</v>
      </c>
      <c r="D67" s="123"/>
      <c r="E67" s="124"/>
      <c r="F67" s="125"/>
      <c r="G67" s="125"/>
      <c r="H67" s="125"/>
      <c r="I67" s="126"/>
      <c r="J67" s="125"/>
      <c r="K67" s="126"/>
      <c r="L67" s="127"/>
      <c r="M67" s="127"/>
      <c r="N67" s="128"/>
      <c r="O67" s="127"/>
      <c r="P67" s="129"/>
      <c r="Q67" s="130"/>
      <c r="R67" s="127"/>
      <c r="S67" s="128"/>
      <c r="T67" s="127"/>
      <c r="U67" s="127"/>
      <c r="V67" s="127"/>
      <c r="W67" s="127"/>
      <c r="X67" s="127"/>
      <c r="Y67" s="128"/>
      <c r="Z67" s="131"/>
      <c r="AA67" s="132"/>
      <c r="AB67" s="128"/>
      <c r="AC67" s="127"/>
      <c r="AD67" s="127"/>
      <c r="AE67" s="128"/>
      <c r="AF67" s="127"/>
      <c r="AG67" s="127"/>
      <c r="AH67" s="132"/>
      <c r="AI67" s="128"/>
      <c r="AJ67" s="131"/>
      <c r="AK67" s="131"/>
      <c r="AL67" s="126"/>
      <c r="AM67" s="131"/>
      <c r="AN67" s="133"/>
      <c r="AO67" s="131"/>
      <c r="AP67" s="133"/>
      <c r="AQ67" s="131"/>
      <c r="AR67" s="133"/>
      <c r="AS67" s="131"/>
      <c r="AT67" s="133"/>
      <c r="AU67" s="131"/>
      <c r="AV67" s="131"/>
      <c r="AW67" s="133"/>
      <c r="AX67" s="131"/>
      <c r="AY67" s="131"/>
      <c r="AZ67" s="133"/>
      <c r="BA67" s="134"/>
      <c r="BB67" s="135"/>
      <c r="BC67" s="133"/>
      <c r="BD67" s="131"/>
      <c r="BE67" s="136"/>
      <c r="BF67" s="126"/>
      <c r="BG67" s="131"/>
      <c r="BH67" s="133"/>
      <c r="BI67" s="126"/>
      <c r="BJ67" s="131"/>
      <c r="BK67" s="131"/>
      <c r="BL67" s="125"/>
      <c r="BM67" s="133"/>
      <c r="BN67" s="124"/>
      <c r="BO67" s="137" t="s">
        <v>116</v>
      </c>
      <c r="BP67" s="137" t="s">
        <v>116</v>
      </c>
      <c r="BQ67" s="137" t="s">
        <v>116</v>
      </c>
      <c r="BR67" s="137" t="s">
        <v>116</v>
      </c>
      <c r="BS67" s="137" t="s">
        <v>116</v>
      </c>
      <c r="BT67" s="137" t="s">
        <v>116</v>
      </c>
      <c r="BU67" s="137" t="s">
        <v>116</v>
      </c>
      <c r="BV67" s="137" t="s">
        <v>116</v>
      </c>
      <c r="BW67" s="137" t="s">
        <v>116</v>
      </c>
    </row>
    <row r="68" spans="1:75" s="119" customFormat="1" ht="9">
      <c r="A68" s="120" t="s">
        <v>134</v>
      </c>
      <c r="B68" s="121">
        <v>126924</v>
      </c>
      <c r="C68" s="122">
        <v>263</v>
      </c>
      <c r="D68" s="123"/>
      <c r="E68" s="124"/>
      <c r="F68" s="125"/>
      <c r="G68" s="125"/>
      <c r="H68" s="125"/>
      <c r="I68" s="126"/>
      <c r="J68" s="125"/>
      <c r="K68" s="126"/>
      <c r="L68" s="127"/>
      <c r="M68" s="127"/>
      <c r="N68" s="128"/>
      <c r="O68" s="127"/>
      <c r="P68" s="129"/>
      <c r="Q68" s="130"/>
      <c r="R68" s="127"/>
      <c r="S68" s="128"/>
      <c r="T68" s="127"/>
      <c r="U68" s="127"/>
      <c r="V68" s="127"/>
      <c r="W68" s="127"/>
      <c r="X68" s="127"/>
      <c r="Y68" s="128"/>
      <c r="Z68" s="131"/>
      <c r="AA68" s="132"/>
      <c r="AB68" s="128"/>
      <c r="AC68" s="127"/>
      <c r="AD68" s="127"/>
      <c r="AE68" s="128"/>
      <c r="AF68" s="127"/>
      <c r="AG68" s="127"/>
      <c r="AH68" s="132"/>
      <c r="AI68" s="128"/>
      <c r="AJ68" s="131"/>
      <c r="AK68" s="131"/>
      <c r="AL68" s="126"/>
      <c r="AM68" s="131"/>
      <c r="AN68" s="133"/>
      <c r="AO68" s="131"/>
      <c r="AP68" s="133"/>
      <c r="AQ68" s="131"/>
      <c r="AR68" s="133"/>
      <c r="AS68" s="131"/>
      <c r="AT68" s="133"/>
      <c r="AU68" s="131"/>
      <c r="AV68" s="131"/>
      <c r="AW68" s="133"/>
      <c r="AX68" s="131"/>
      <c r="AY68" s="131"/>
      <c r="AZ68" s="133"/>
      <c r="BA68" s="134"/>
      <c r="BB68" s="135"/>
      <c r="BC68" s="133"/>
      <c r="BD68" s="131"/>
      <c r="BE68" s="136"/>
      <c r="BF68" s="126"/>
      <c r="BG68" s="131"/>
      <c r="BH68" s="133"/>
      <c r="BI68" s="126"/>
      <c r="BJ68" s="131"/>
      <c r="BK68" s="131"/>
      <c r="BL68" s="125"/>
      <c r="BM68" s="133"/>
      <c r="BN68" s="124"/>
      <c r="BO68" s="137" t="s">
        <v>116</v>
      </c>
      <c r="BP68" s="137" t="s">
        <v>116</v>
      </c>
      <c r="BQ68" s="137" t="s">
        <v>116</v>
      </c>
      <c r="BR68" s="137" t="s">
        <v>116</v>
      </c>
      <c r="BS68" s="137" t="s">
        <v>116</v>
      </c>
      <c r="BT68" s="137" t="s">
        <v>116</v>
      </c>
      <c r="BU68" s="137" t="s">
        <v>116</v>
      </c>
      <c r="BV68" s="137" t="s">
        <v>116</v>
      </c>
      <c r="BW68" s="137" t="s">
        <v>116</v>
      </c>
    </row>
    <row r="69" spans="1:75" s="119" customFormat="1" ht="9">
      <c r="A69" s="120" t="s">
        <v>135</v>
      </c>
      <c r="B69" s="121">
        <v>126951</v>
      </c>
      <c r="C69" s="122">
        <v>1100</v>
      </c>
      <c r="D69" s="123"/>
      <c r="E69" s="124"/>
      <c r="F69" s="125"/>
      <c r="G69" s="125"/>
      <c r="H69" s="125"/>
      <c r="I69" s="126"/>
      <c r="J69" s="125"/>
      <c r="K69" s="126"/>
      <c r="L69" s="127"/>
      <c r="M69" s="127"/>
      <c r="N69" s="128"/>
      <c r="O69" s="127"/>
      <c r="P69" s="129"/>
      <c r="Q69" s="130"/>
      <c r="R69" s="127"/>
      <c r="S69" s="128"/>
      <c r="T69" s="127"/>
      <c r="U69" s="127"/>
      <c r="V69" s="127"/>
      <c r="W69" s="127"/>
      <c r="X69" s="127"/>
      <c r="Y69" s="128"/>
      <c r="Z69" s="131"/>
      <c r="AA69" s="132"/>
      <c r="AB69" s="128"/>
      <c r="AC69" s="127"/>
      <c r="AD69" s="127"/>
      <c r="AE69" s="128"/>
      <c r="AF69" s="127"/>
      <c r="AG69" s="127"/>
      <c r="AH69" s="132"/>
      <c r="AI69" s="128"/>
      <c r="AJ69" s="131"/>
      <c r="AK69" s="131"/>
      <c r="AL69" s="126"/>
      <c r="AM69" s="131"/>
      <c r="AN69" s="133"/>
      <c r="AO69" s="131"/>
      <c r="AP69" s="133"/>
      <c r="AQ69" s="131"/>
      <c r="AR69" s="133"/>
      <c r="AS69" s="131"/>
      <c r="AT69" s="133"/>
      <c r="AU69" s="131"/>
      <c r="AV69" s="131"/>
      <c r="AW69" s="133"/>
      <c r="AX69" s="131"/>
      <c r="AY69" s="131"/>
      <c r="AZ69" s="133"/>
      <c r="BA69" s="134"/>
      <c r="BB69" s="135"/>
      <c r="BC69" s="133"/>
      <c r="BD69" s="131"/>
      <c r="BE69" s="136"/>
      <c r="BF69" s="126"/>
      <c r="BG69" s="131"/>
      <c r="BH69" s="133"/>
      <c r="BI69" s="126"/>
      <c r="BJ69" s="131"/>
      <c r="BK69" s="131"/>
      <c r="BL69" s="125"/>
      <c r="BM69" s="133"/>
      <c r="BN69" s="124"/>
      <c r="BO69" s="137" t="s">
        <v>116</v>
      </c>
      <c r="BP69" s="137" t="s">
        <v>116</v>
      </c>
      <c r="BQ69" s="137" t="s">
        <v>116</v>
      </c>
      <c r="BR69" s="137" t="s">
        <v>116</v>
      </c>
      <c r="BS69" s="137" t="s">
        <v>116</v>
      </c>
      <c r="BT69" s="137" t="s">
        <v>116</v>
      </c>
      <c r="BU69" s="137" t="s">
        <v>116</v>
      </c>
      <c r="BV69" s="137" t="s">
        <v>116</v>
      </c>
      <c r="BW69" s="137" t="s">
        <v>116</v>
      </c>
    </row>
    <row r="70" spans="1:75" s="119" customFormat="1" ht="9">
      <c r="A70" s="120" t="s">
        <v>164</v>
      </c>
      <c r="B70" s="121">
        <v>262509</v>
      </c>
      <c r="C70" s="122">
        <v>525</v>
      </c>
      <c r="D70" s="123"/>
      <c r="E70" s="124"/>
      <c r="F70" s="125"/>
      <c r="G70" s="125"/>
      <c r="H70" s="125"/>
      <c r="I70" s="126"/>
      <c r="J70" s="125"/>
      <c r="K70" s="126"/>
      <c r="L70" s="127"/>
      <c r="M70" s="127"/>
      <c r="N70" s="128"/>
      <c r="O70" s="127"/>
      <c r="P70" s="129"/>
      <c r="Q70" s="130"/>
      <c r="R70" s="127"/>
      <c r="S70" s="128"/>
      <c r="T70" s="127"/>
      <c r="U70" s="127"/>
      <c r="V70" s="127"/>
      <c r="W70" s="127"/>
      <c r="X70" s="127"/>
      <c r="Y70" s="128"/>
      <c r="Z70" s="131"/>
      <c r="AA70" s="132"/>
      <c r="AB70" s="128"/>
      <c r="AC70" s="127"/>
      <c r="AD70" s="127"/>
      <c r="AE70" s="128"/>
      <c r="AF70" s="127"/>
      <c r="AG70" s="127"/>
      <c r="AH70" s="132"/>
      <c r="AI70" s="128"/>
      <c r="AJ70" s="131"/>
      <c r="AK70" s="131"/>
      <c r="AL70" s="126"/>
      <c r="AM70" s="131"/>
      <c r="AN70" s="133"/>
      <c r="AO70" s="131"/>
      <c r="AP70" s="133"/>
      <c r="AQ70" s="131"/>
      <c r="AR70" s="133"/>
      <c r="AS70" s="131"/>
      <c r="AT70" s="133"/>
      <c r="AU70" s="131"/>
      <c r="AV70" s="131"/>
      <c r="AW70" s="133"/>
      <c r="AX70" s="131"/>
      <c r="AY70" s="131"/>
      <c r="AZ70" s="133"/>
      <c r="BA70" s="134"/>
      <c r="BB70" s="135"/>
      <c r="BC70" s="133"/>
      <c r="BD70" s="131"/>
      <c r="BE70" s="136"/>
      <c r="BF70" s="126"/>
      <c r="BG70" s="131"/>
      <c r="BH70" s="133"/>
      <c r="BI70" s="126"/>
      <c r="BJ70" s="131"/>
      <c r="BK70" s="131"/>
      <c r="BL70" s="125"/>
      <c r="BM70" s="133"/>
      <c r="BN70" s="124"/>
      <c r="BO70" s="137" t="s">
        <v>116</v>
      </c>
      <c r="BP70" s="137" t="s">
        <v>116</v>
      </c>
      <c r="BQ70" s="137" t="s">
        <v>116</v>
      </c>
      <c r="BR70" s="137" t="s">
        <v>116</v>
      </c>
      <c r="BS70" s="137" t="s">
        <v>116</v>
      </c>
      <c r="BT70" s="137" t="s">
        <v>116</v>
      </c>
      <c r="BU70" s="137" t="s">
        <v>116</v>
      </c>
      <c r="BV70" s="137" t="s">
        <v>116</v>
      </c>
      <c r="BW70" s="137" t="s">
        <v>116</v>
      </c>
    </row>
    <row r="71" spans="1:75" s="119" customFormat="1" ht="9">
      <c r="A71" s="120" t="s">
        <v>168</v>
      </c>
      <c r="B71" s="121">
        <v>372329</v>
      </c>
      <c r="C71" s="122">
        <v>270</v>
      </c>
      <c r="D71" s="123"/>
      <c r="E71" s="124"/>
      <c r="F71" s="125"/>
      <c r="G71" s="125"/>
      <c r="H71" s="125"/>
      <c r="I71" s="126"/>
      <c r="J71" s="125"/>
      <c r="K71" s="126"/>
      <c r="L71" s="127"/>
      <c r="M71" s="127"/>
      <c r="N71" s="128"/>
      <c r="O71" s="127"/>
      <c r="P71" s="129"/>
      <c r="Q71" s="130"/>
      <c r="R71" s="127"/>
      <c r="S71" s="128"/>
      <c r="T71" s="127"/>
      <c r="U71" s="127"/>
      <c r="V71" s="127"/>
      <c r="W71" s="127"/>
      <c r="X71" s="127"/>
      <c r="Y71" s="128"/>
      <c r="Z71" s="131"/>
      <c r="AA71" s="132"/>
      <c r="AB71" s="128"/>
      <c r="AC71" s="127"/>
      <c r="AD71" s="127"/>
      <c r="AE71" s="128"/>
      <c r="AF71" s="127"/>
      <c r="AG71" s="127"/>
      <c r="AH71" s="132"/>
      <c r="AI71" s="128"/>
      <c r="AJ71" s="131"/>
      <c r="AK71" s="131"/>
      <c r="AL71" s="126"/>
      <c r="AM71" s="131"/>
      <c r="AN71" s="133"/>
      <c r="AO71" s="131"/>
      <c r="AP71" s="133"/>
      <c r="AQ71" s="131"/>
      <c r="AR71" s="133"/>
      <c r="AS71" s="131"/>
      <c r="AT71" s="133"/>
      <c r="AU71" s="131"/>
      <c r="AV71" s="131"/>
      <c r="AW71" s="133"/>
      <c r="AX71" s="131"/>
      <c r="AY71" s="131"/>
      <c r="AZ71" s="133"/>
      <c r="BA71" s="134"/>
      <c r="BB71" s="135"/>
      <c r="BC71" s="133"/>
      <c r="BD71" s="131"/>
      <c r="BE71" s="136"/>
      <c r="BF71" s="126"/>
      <c r="BG71" s="131"/>
      <c r="BH71" s="133"/>
      <c r="BI71" s="126"/>
      <c r="BJ71" s="131"/>
      <c r="BK71" s="131"/>
      <c r="BL71" s="125"/>
      <c r="BM71" s="133"/>
      <c r="BN71" s="124"/>
      <c r="BO71" s="137" t="s">
        <v>116</v>
      </c>
      <c r="BP71" s="137" t="s">
        <v>116</v>
      </c>
      <c r="BQ71" s="137" t="s">
        <v>116</v>
      </c>
      <c r="BR71" s="137" t="s">
        <v>116</v>
      </c>
      <c r="BS71" s="137" t="s">
        <v>116</v>
      </c>
      <c r="BT71" s="137" t="s">
        <v>116</v>
      </c>
      <c r="BU71" s="137" t="s">
        <v>116</v>
      </c>
      <c r="BV71" s="137" t="s">
        <v>116</v>
      </c>
      <c r="BW71" s="137" t="s">
        <v>116</v>
      </c>
    </row>
    <row r="72" spans="1:75" s="119" customFormat="1" ht="9">
      <c r="A72" s="120" t="s">
        <v>158</v>
      </c>
      <c r="B72" s="121">
        <v>128188</v>
      </c>
      <c r="C72" s="122">
        <v>340</v>
      </c>
      <c r="D72" s="123"/>
      <c r="E72" s="124"/>
      <c r="F72" s="125"/>
      <c r="G72" s="125"/>
      <c r="H72" s="125"/>
      <c r="I72" s="126"/>
      <c r="J72" s="125"/>
      <c r="K72" s="126"/>
      <c r="L72" s="127"/>
      <c r="M72" s="127"/>
      <c r="N72" s="128"/>
      <c r="O72" s="127"/>
      <c r="P72" s="129"/>
      <c r="Q72" s="130"/>
      <c r="R72" s="127"/>
      <c r="S72" s="128"/>
      <c r="T72" s="127"/>
      <c r="U72" s="127"/>
      <c r="V72" s="127"/>
      <c r="W72" s="127"/>
      <c r="X72" s="127"/>
      <c r="Y72" s="128"/>
      <c r="Z72" s="131"/>
      <c r="AA72" s="132"/>
      <c r="AB72" s="128"/>
      <c r="AC72" s="127"/>
      <c r="AD72" s="127"/>
      <c r="AE72" s="128"/>
      <c r="AF72" s="127"/>
      <c r="AG72" s="127"/>
      <c r="AH72" s="132"/>
      <c r="AI72" s="128"/>
      <c r="AJ72" s="131"/>
      <c r="AK72" s="131"/>
      <c r="AL72" s="126"/>
      <c r="AM72" s="131"/>
      <c r="AN72" s="133"/>
      <c r="AO72" s="131"/>
      <c r="AP72" s="133"/>
      <c r="AQ72" s="131"/>
      <c r="AR72" s="133"/>
      <c r="AS72" s="131"/>
      <c r="AT72" s="133"/>
      <c r="AU72" s="131"/>
      <c r="AV72" s="131"/>
      <c r="AW72" s="133"/>
      <c r="AX72" s="131"/>
      <c r="AY72" s="131"/>
      <c r="AZ72" s="133"/>
      <c r="BA72" s="134"/>
      <c r="BB72" s="135"/>
      <c r="BC72" s="133"/>
      <c r="BD72" s="131"/>
      <c r="BE72" s="136"/>
      <c r="BF72" s="126"/>
      <c r="BG72" s="131"/>
      <c r="BH72" s="133"/>
      <c r="BI72" s="126"/>
      <c r="BJ72" s="131"/>
      <c r="BK72" s="131"/>
      <c r="BL72" s="125"/>
      <c r="BM72" s="133"/>
      <c r="BN72" s="124"/>
      <c r="BO72" s="137" t="s">
        <v>116</v>
      </c>
      <c r="BP72" s="137" t="s">
        <v>116</v>
      </c>
      <c r="BQ72" s="137" t="s">
        <v>116</v>
      </c>
      <c r="BR72" s="137" t="s">
        <v>116</v>
      </c>
      <c r="BS72" s="137" t="s">
        <v>116</v>
      </c>
      <c r="BT72" s="137" t="s">
        <v>116</v>
      </c>
      <c r="BU72" s="137" t="s">
        <v>116</v>
      </c>
      <c r="BV72" s="137" t="s">
        <v>116</v>
      </c>
      <c r="BW72" s="137" t="s">
        <v>116</v>
      </c>
    </row>
    <row r="73" spans="1:75" ht="9">
      <c r="A73" s="1" t="s">
        <v>152</v>
      </c>
      <c r="B73" s="2">
        <v>127839</v>
      </c>
      <c r="C73" s="80">
        <v>289</v>
      </c>
      <c r="D73" s="33">
        <v>1</v>
      </c>
      <c r="E73" s="4">
        <v>0</v>
      </c>
      <c r="F73" s="5">
        <v>1</v>
      </c>
      <c r="G73" s="5">
        <v>0</v>
      </c>
      <c r="H73" s="5">
        <v>0</v>
      </c>
      <c r="I73" s="6">
        <v>1</v>
      </c>
      <c r="J73" s="5">
        <f t="shared" si="26"/>
        <v>0</v>
      </c>
      <c r="K73" s="6">
        <f t="shared" si="27"/>
        <v>3.4602076124567476</v>
      </c>
      <c r="L73" s="7">
        <v>6720</v>
      </c>
      <c r="M73" s="7">
        <v>0</v>
      </c>
      <c r="N73" s="8">
        <v>0</v>
      </c>
      <c r="O73" s="7">
        <v>6720</v>
      </c>
      <c r="P73" s="29">
        <f t="shared" si="28"/>
        <v>0.8296296296296296</v>
      </c>
      <c r="Q73" s="30">
        <f t="shared" si="29"/>
        <v>23.252595155709344</v>
      </c>
      <c r="R73" s="7">
        <v>500</v>
      </c>
      <c r="S73" s="8">
        <v>0</v>
      </c>
      <c r="T73" s="7">
        <v>100</v>
      </c>
      <c r="U73" s="7">
        <v>0</v>
      </c>
      <c r="V73" s="7">
        <v>0</v>
      </c>
      <c r="W73" s="7">
        <v>0</v>
      </c>
      <c r="X73" s="7">
        <v>50</v>
      </c>
      <c r="Y73" s="8">
        <v>30</v>
      </c>
      <c r="Z73" s="44">
        <f t="shared" si="31"/>
        <v>680</v>
      </c>
      <c r="AA73" s="9">
        <f t="shared" si="32"/>
        <v>0.08395061728395062</v>
      </c>
      <c r="AB73" s="8">
        <f t="shared" si="33"/>
        <v>2.3529411764705883</v>
      </c>
      <c r="AC73" s="7">
        <v>600</v>
      </c>
      <c r="AD73" s="7">
        <v>0</v>
      </c>
      <c r="AE73" s="8">
        <v>100</v>
      </c>
      <c r="AF73" s="7">
        <v>8100</v>
      </c>
      <c r="AG73" s="7">
        <v>0</v>
      </c>
      <c r="AH73" s="9">
        <f t="shared" si="34"/>
        <v>0.06172839506172839</v>
      </c>
      <c r="AI73" s="8">
        <f t="shared" si="35"/>
        <v>28.027681660899653</v>
      </c>
      <c r="AJ73" s="44">
        <v>15</v>
      </c>
      <c r="AK73" s="44">
        <v>0</v>
      </c>
      <c r="AM73" s="44">
        <v>0</v>
      </c>
      <c r="AN73" s="63">
        <v>0</v>
      </c>
      <c r="AO73" s="44">
        <v>0</v>
      </c>
      <c r="AP73" s="63">
        <v>0</v>
      </c>
      <c r="AQ73" s="44">
        <v>20</v>
      </c>
      <c r="AR73" s="63">
        <v>27</v>
      </c>
      <c r="AS73" s="44">
        <v>0</v>
      </c>
      <c r="AT73" s="63">
        <v>0</v>
      </c>
      <c r="AU73" s="44">
        <v>0</v>
      </c>
      <c r="AV73" s="44">
        <v>0</v>
      </c>
      <c r="AW73" s="68">
        <v>0</v>
      </c>
      <c r="AX73" s="44">
        <v>0</v>
      </c>
      <c r="AY73" s="44">
        <v>0</v>
      </c>
      <c r="AZ73" s="63">
        <v>0</v>
      </c>
      <c r="BA73" s="84">
        <f t="shared" si="75"/>
        <v>0</v>
      </c>
      <c r="BB73" s="85">
        <v>0</v>
      </c>
      <c r="BC73" s="63">
        <v>0</v>
      </c>
      <c r="BD73" s="44">
        <v>15</v>
      </c>
      <c r="BE73" s="89">
        <v>0</v>
      </c>
      <c r="BF73" s="6">
        <f t="shared" si="76"/>
        <v>0</v>
      </c>
      <c r="BG73" s="44">
        <v>5</v>
      </c>
      <c r="BH73" s="63">
        <v>30</v>
      </c>
      <c r="BI73" s="6">
        <f t="shared" si="77"/>
        <v>0.10380622837370242</v>
      </c>
      <c r="BJ73" s="44">
        <v>20</v>
      </c>
      <c r="BK73" s="44">
        <v>0</v>
      </c>
      <c r="BL73" s="5">
        <f t="shared" si="78"/>
        <v>0</v>
      </c>
      <c r="BM73" s="63">
        <v>20</v>
      </c>
      <c r="BN73" s="4">
        <f t="shared" si="79"/>
        <v>0.06920415224913495</v>
      </c>
      <c r="BO73" s="73" t="s">
        <v>113</v>
      </c>
      <c r="BP73" s="73" t="s">
        <v>113</v>
      </c>
      <c r="BQ73" s="73" t="s">
        <v>113</v>
      </c>
      <c r="BR73" s="73" t="s">
        <v>112</v>
      </c>
      <c r="BS73" s="73" t="s">
        <v>113</v>
      </c>
      <c r="BT73" s="73" t="s">
        <v>112</v>
      </c>
      <c r="BU73" s="73" t="s">
        <v>116</v>
      </c>
      <c r="BV73" s="73" t="s">
        <v>116</v>
      </c>
      <c r="BW73" s="73" t="s">
        <v>112</v>
      </c>
    </row>
    <row r="74" spans="1:75" ht="9">
      <c r="A74" s="1" t="s">
        <v>162</v>
      </c>
      <c r="B74" s="2">
        <v>244154</v>
      </c>
      <c r="C74" s="80">
        <v>625</v>
      </c>
      <c r="D74" s="33">
        <v>0</v>
      </c>
      <c r="E74" s="4">
        <v>0</v>
      </c>
      <c r="F74" s="5">
        <v>0</v>
      </c>
      <c r="G74" s="5">
        <v>1.62</v>
      </c>
      <c r="H74" s="5">
        <v>0.1</v>
      </c>
      <c r="I74" s="6">
        <v>1.72</v>
      </c>
      <c r="J74" s="5">
        <f>SUM(E74/(C74/1000))</f>
        <v>0</v>
      </c>
      <c r="K74" s="6">
        <f>SUM(I74/(C74/1000))</f>
        <v>2.752</v>
      </c>
      <c r="L74" s="7">
        <v>0</v>
      </c>
      <c r="M74" s="7">
        <v>73125</v>
      </c>
      <c r="N74" s="8">
        <v>2080</v>
      </c>
      <c r="O74" s="7">
        <v>75205</v>
      </c>
      <c r="P74" s="29">
        <f>O74/AF74</f>
        <v>0.8848583967714229</v>
      </c>
      <c r="Q74" s="30">
        <f>O74/C74</f>
        <v>120.328</v>
      </c>
      <c r="R74" s="7">
        <v>2246</v>
      </c>
      <c r="S74" s="8">
        <v>2246</v>
      </c>
      <c r="T74" s="7">
        <v>1700</v>
      </c>
      <c r="U74" s="7">
        <v>1428</v>
      </c>
      <c r="V74" s="7">
        <v>0</v>
      </c>
      <c r="W74" s="7">
        <v>0</v>
      </c>
      <c r="X74" s="7">
        <v>0</v>
      </c>
      <c r="Y74" s="8">
        <v>0</v>
      </c>
      <c r="Z74" s="44">
        <f t="shared" si="31"/>
        <v>7620</v>
      </c>
      <c r="AA74" s="9">
        <f t="shared" si="32"/>
        <v>0.08965655187019803</v>
      </c>
      <c r="AB74" s="8">
        <f t="shared" si="33"/>
        <v>12.192</v>
      </c>
      <c r="AC74" s="7">
        <v>4380</v>
      </c>
      <c r="AD74" s="7">
        <v>0</v>
      </c>
      <c r="AE74" s="8">
        <v>1460</v>
      </c>
      <c r="AF74" s="7">
        <v>84991</v>
      </c>
      <c r="AG74" s="7">
        <v>0</v>
      </c>
      <c r="AH74" s="9">
        <f t="shared" si="34"/>
        <v>0.05285265498699862</v>
      </c>
      <c r="AI74" s="8">
        <f t="shared" si="35"/>
        <v>135.9856</v>
      </c>
      <c r="AJ74" s="44">
        <v>0</v>
      </c>
      <c r="AK74" s="44">
        <v>660</v>
      </c>
      <c r="AL74" s="6">
        <f t="shared" si="36"/>
        <v>1.056</v>
      </c>
      <c r="AM74" s="44">
        <v>13692</v>
      </c>
      <c r="AN74" s="63">
        <v>15141</v>
      </c>
      <c r="AO74" s="44">
        <v>0</v>
      </c>
      <c r="AP74" s="63">
        <v>0</v>
      </c>
      <c r="AQ74" s="44">
        <v>4</v>
      </c>
      <c r="AR74" s="63">
        <v>17</v>
      </c>
      <c r="AS74" s="44">
        <v>0</v>
      </c>
      <c r="AT74" s="63">
        <v>91</v>
      </c>
      <c r="AU74" s="44">
        <v>0</v>
      </c>
      <c r="AV74" s="44">
        <v>0</v>
      </c>
      <c r="AW74" s="68">
        <v>0</v>
      </c>
      <c r="AX74" s="44">
        <v>0</v>
      </c>
      <c r="AY74" s="44">
        <v>0</v>
      </c>
      <c r="AZ74" s="63">
        <v>0</v>
      </c>
      <c r="BA74" s="84">
        <f t="shared" si="75"/>
        <v>0</v>
      </c>
      <c r="BB74" s="85">
        <v>0</v>
      </c>
      <c r="BC74" s="63">
        <v>0</v>
      </c>
      <c r="BD74" s="44">
        <v>75</v>
      </c>
      <c r="BE74" s="89">
        <v>0</v>
      </c>
      <c r="BF74" s="6">
        <f t="shared" si="76"/>
        <v>0</v>
      </c>
      <c r="BG74" s="44">
        <v>22</v>
      </c>
      <c r="BH74" s="63">
        <v>649</v>
      </c>
      <c r="BI74" s="6">
        <f t="shared" si="77"/>
        <v>1.0384</v>
      </c>
      <c r="BJ74" s="44">
        <v>65</v>
      </c>
      <c r="BK74" s="44">
        <v>60</v>
      </c>
      <c r="BL74" s="5">
        <f t="shared" si="78"/>
        <v>0.096</v>
      </c>
      <c r="BM74" s="63">
        <v>46</v>
      </c>
      <c r="BN74" s="4">
        <f t="shared" si="79"/>
        <v>0.0736</v>
      </c>
      <c r="BO74" s="73" t="s">
        <v>113</v>
      </c>
      <c r="BP74" s="73" t="s">
        <v>113</v>
      </c>
      <c r="BQ74" s="73" t="s">
        <v>112</v>
      </c>
      <c r="BR74" s="73" t="s">
        <v>112</v>
      </c>
      <c r="BS74" s="73" t="s">
        <v>112</v>
      </c>
      <c r="BT74" s="73" t="s">
        <v>116</v>
      </c>
      <c r="BU74" s="73" t="s">
        <v>116</v>
      </c>
      <c r="BV74" s="73" t="s">
        <v>116</v>
      </c>
      <c r="BW74" s="73" t="s">
        <v>113</v>
      </c>
    </row>
    <row r="75" spans="1:75" ht="9">
      <c r="A75" s="1" t="s">
        <v>145</v>
      </c>
      <c r="B75" s="2">
        <v>127653</v>
      </c>
      <c r="C75" s="80">
        <v>985</v>
      </c>
      <c r="D75" s="33">
        <v>0</v>
      </c>
      <c r="E75" s="4">
        <v>0.5</v>
      </c>
      <c r="F75" s="5">
        <v>0</v>
      </c>
      <c r="G75" s="5">
        <v>3</v>
      </c>
      <c r="H75" s="5">
        <v>4.5</v>
      </c>
      <c r="I75" s="6">
        <v>8</v>
      </c>
      <c r="J75" s="5">
        <f>SUM(E75/(C75/1000))</f>
        <v>0.5076142131979695</v>
      </c>
      <c r="K75" s="6">
        <f>SUM(I75/(C75/1000))</f>
        <v>8.121827411167512</v>
      </c>
      <c r="L75" s="7">
        <v>17500</v>
      </c>
      <c r="M75" s="7">
        <v>64874</v>
      </c>
      <c r="N75" s="8">
        <v>22725</v>
      </c>
      <c r="O75" s="7">
        <v>105099</v>
      </c>
      <c r="P75" s="29">
        <f>O75/AF75</f>
        <v>0.5978429666035256</v>
      </c>
      <c r="Q75" s="30">
        <f>O75/C75</f>
        <v>106.6994923857868</v>
      </c>
      <c r="R75" s="7">
        <v>19293</v>
      </c>
      <c r="S75" s="8">
        <v>4665</v>
      </c>
      <c r="T75" s="7">
        <v>7022</v>
      </c>
      <c r="U75" s="7">
        <v>0</v>
      </c>
      <c r="V75" s="7">
        <v>0</v>
      </c>
      <c r="W75" s="7">
        <v>1265</v>
      </c>
      <c r="X75" s="7">
        <v>0</v>
      </c>
      <c r="Y75" s="8">
        <v>0</v>
      </c>
      <c r="Z75" s="44">
        <f>SUM(R75:Y75)</f>
        <v>32245</v>
      </c>
      <c r="AA75" s="9">
        <f>Z75/AF75</f>
        <v>0.18342178763005057</v>
      </c>
      <c r="AB75" s="8">
        <f>Z75/C75</f>
        <v>32.736040609137056</v>
      </c>
      <c r="AC75" s="7">
        <v>2665</v>
      </c>
      <c r="AD75" s="7">
        <v>10501</v>
      </c>
      <c r="AE75" s="8">
        <v>29952</v>
      </c>
      <c r="AF75" s="7">
        <v>175797</v>
      </c>
      <c r="AG75" s="7">
        <v>0</v>
      </c>
      <c r="AH75" s="9">
        <f>(R75+S75)/AF75</f>
        <v>0.1362821891158552</v>
      </c>
      <c r="AI75" s="8">
        <f>AF75/C75</f>
        <v>178.4741116751269</v>
      </c>
      <c r="AJ75" s="44">
        <v>1680</v>
      </c>
      <c r="AK75" s="44">
        <v>25720</v>
      </c>
      <c r="AL75" s="6">
        <f>AK75/C75</f>
        <v>26.111675126903553</v>
      </c>
      <c r="AM75" s="44">
        <v>1676</v>
      </c>
      <c r="AN75" s="63">
        <v>1676</v>
      </c>
      <c r="AO75" s="44">
        <v>0</v>
      </c>
      <c r="AP75" s="63">
        <v>0</v>
      </c>
      <c r="AQ75" s="44">
        <v>0</v>
      </c>
      <c r="AR75" s="63">
        <v>131</v>
      </c>
      <c r="AS75" s="44">
        <v>945</v>
      </c>
      <c r="AT75" s="63">
        <v>2294</v>
      </c>
      <c r="AU75" s="44">
        <v>115</v>
      </c>
      <c r="AV75" s="44">
        <v>7</v>
      </c>
      <c r="AW75" s="68">
        <v>122</v>
      </c>
      <c r="AX75" s="44">
        <v>116</v>
      </c>
      <c r="AY75" s="44">
        <v>241</v>
      </c>
      <c r="AZ75" s="63">
        <v>357</v>
      </c>
      <c r="BA75" s="84">
        <f t="shared" si="75"/>
        <v>0.36243654822335025</v>
      </c>
      <c r="BB75" s="85">
        <f>AW75/AZ75</f>
        <v>0.34173669467787116</v>
      </c>
      <c r="BC75" s="63">
        <v>0</v>
      </c>
      <c r="BD75" s="44">
        <v>22187</v>
      </c>
      <c r="BE75" s="89">
        <v>5598</v>
      </c>
      <c r="BF75" s="6">
        <f t="shared" si="76"/>
        <v>5.683248730964467</v>
      </c>
      <c r="BG75" s="44">
        <v>5</v>
      </c>
      <c r="BH75" s="63">
        <v>267</v>
      </c>
      <c r="BI75" s="6">
        <f t="shared" si="77"/>
        <v>0.27106598984771574</v>
      </c>
      <c r="BJ75" s="44">
        <v>71</v>
      </c>
      <c r="BK75" s="44">
        <v>3786</v>
      </c>
      <c r="BL75" s="5">
        <f t="shared" si="78"/>
        <v>3.8436548223350253</v>
      </c>
      <c r="BM75" s="63">
        <v>140</v>
      </c>
      <c r="BN75" s="4">
        <f t="shared" si="79"/>
        <v>0.14213197969543148</v>
      </c>
      <c r="BO75" s="73" t="s">
        <v>113</v>
      </c>
      <c r="BP75" s="73" t="s">
        <v>113</v>
      </c>
      <c r="BQ75" s="73" t="s">
        <v>112</v>
      </c>
      <c r="BR75" s="73" t="s">
        <v>112</v>
      </c>
      <c r="BS75" s="73" t="s">
        <v>113</v>
      </c>
      <c r="BT75" s="73" t="s">
        <v>113</v>
      </c>
      <c r="BU75" s="73" t="s">
        <v>112</v>
      </c>
      <c r="BV75" s="73" t="s">
        <v>113</v>
      </c>
      <c r="BW75" s="73" t="s">
        <v>112</v>
      </c>
    </row>
    <row r="76" spans="1:75" ht="9">
      <c r="A76" s="1" t="s">
        <v>146</v>
      </c>
      <c r="B76" s="2">
        <v>127714</v>
      </c>
      <c r="C76" s="80">
        <v>430</v>
      </c>
      <c r="D76" s="33">
        <v>0</v>
      </c>
      <c r="E76" s="4">
        <v>1</v>
      </c>
      <c r="F76" s="5">
        <v>0</v>
      </c>
      <c r="G76" s="5">
        <v>1.5</v>
      </c>
      <c r="H76" s="5">
        <v>3</v>
      </c>
      <c r="I76" s="6">
        <v>5.5</v>
      </c>
      <c r="J76" s="5">
        <f>SUM(E76/(C76/1000))</f>
        <v>2.3255813953488373</v>
      </c>
      <c r="K76" s="6">
        <f>SUM(I76/(C76/1000))</f>
        <v>12.790697674418604</v>
      </c>
      <c r="L76" s="7">
        <v>48982</v>
      </c>
      <c r="M76" s="7">
        <v>61874</v>
      </c>
      <c r="N76" s="8">
        <v>38402</v>
      </c>
      <c r="O76" s="7">
        <v>149258</v>
      </c>
      <c r="P76" s="29">
        <f>O76/AF76</f>
        <v>0.7544913206555256</v>
      </c>
      <c r="Q76" s="30">
        <f>O76/C76</f>
        <v>347.11162790697676</v>
      </c>
      <c r="R76" s="7">
        <v>34791</v>
      </c>
      <c r="S76" s="8">
        <v>0</v>
      </c>
      <c r="T76" s="7">
        <v>9284</v>
      </c>
      <c r="U76" s="7">
        <v>7236</v>
      </c>
      <c r="V76" s="7">
        <v>15035</v>
      </c>
      <c r="W76" s="7">
        <v>0</v>
      </c>
      <c r="X76" s="7">
        <v>1293</v>
      </c>
      <c r="Y76" s="8">
        <v>0</v>
      </c>
      <c r="Z76" s="44">
        <f>SUM(R76:Y76)</f>
        <v>67639</v>
      </c>
      <c r="AA76" s="9">
        <f>Z76/AF76</f>
        <v>0.34191157886223245</v>
      </c>
      <c r="AB76" s="8">
        <f>Z76/C76</f>
        <v>157.3</v>
      </c>
      <c r="AC76" s="7">
        <v>3000</v>
      </c>
      <c r="AD76" s="7">
        <v>200</v>
      </c>
      <c r="AE76" s="8">
        <v>0</v>
      </c>
      <c r="AF76" s="7">
        <v>197826</v>
      </c>
      <c r="AG76" s="7">
        <v>0</v>
      </c>
      <c r="AH76" s="9">
        <f>(R76+S76)/AF76</f>
        <v>0.17586667071062448</v>
      </c>
      <c r="AI76" s="8">
        <f>AF76/C76</f>
        <v>460.0604651162791</v>
      </c>
      <c r="AJ76" s="44">
        <v>795</v>
      </c>
      <c r="AK76" s="44">
        <v>60470</v>
      </c>
      <c r="AL76" s="6">
        <f>AK76/C76</f>
        <v>140.62790697674419</v>
      </c>
      <c r="AM76" s="44">
        <v>0</v>
      </c>
      <c r="AN76" s="63">
        <v>0</v>
      </c>
      <c r="AO76" s="44">
        <v>0</v>
      </c>
      <c r="AP76" s="63">
        <v>10995</v>
      </c>
      <c r="AQ76" s="44">
        <v>4</v>
      </c>
      <c r="AR76" s="63">
        <v>312</v>
      </c>
      <c r="AS76" s="44">
        <v>165</v>
      </c>
      <c r="AT76" s="63">
        <v>8733</v>
      </c>
      <c r="AU76" s="44">
        <v>3</v>
      </c>
      <c r="AV76" s="44">
        <v>18</v>
      </c>
      <c r="AW76" s="68">
        <v>21</v>
      </c>
      <c r="AX76" s="44">
        <v>7</v>
      </c>
      <c r="AY76" s="44">
        <v>54</v>
      </c>
      <c r="AZ76" s="63">
        <v>61</v>
      </c>
      <c r="BA76" s="84">
        <f t="shared" si="75"/>
        <v>0.14186046511627906</v>
      </c>
      <c r="BB76" s="85">
        <f>AW76/AZ76</f>
        <v>0.3442622950819672</v>
      </c>
      <c r="BC76" s="63">
        <v>0</v>
      </c>
      <c r="BD76" s="44">
        <v>24362</v>
      </c>
      <c r="BE76" s="89">
        <v>308</v>
      </c>
      <c r="BF76" s="6">
        <f t="shared" si="76"/>
        <v>0.7162790697674418</v>
      </c>
      <c r="BG76" s="44">
        <v>33</v>
      </c>
      <c r="BH76" s="63">
        <v>778</v>
      </c>
      <c r="BI76" s="6">
        <f t="shared" si="77"/>
        <v>1.8093023255813954</v>
      </c>
      <c r="BJ76" s="44">
        <v>72</v>
      </c>
      <c r="BK76" s="44">
        <v>632</v>
      </c>
      <c r="BL76" s="5">
        <f t="shared" si="78"/>
        <v>1.4697674418604652</v>
      </c>
      <c r="BM76" s="63">
        <v>218</v>
      </c>
      <c r="BN76" s="4">
        <f t="shared" si="79"/>
        <v>0.5069767441860465</v>
      </c>
      <c r="BO76" s="73" t="s">
        <v>112</v>
      </c>
      <c r="BP76" s="73" t="s">
        <v>113</v>
      </c>
      <c r="BQ76" s="73" t="s">
        <v>113</v>
      </c>
      <c r="BR76" s="73" t="s">
        <v>112</v>
      </c>
      <c r="BS76" s="73" t="s">
        <v>113</v>
      </c>
      <c r="BT76" s="73" t="s">
        <v>112</v>
      </c>
      <c r="BU76" s="73" t="s">
        <v>116</v>
      </c>
      <c r="BV76" s="73" t="s">
        <v>116</v>
      </c>
      <c r="BW76" s="73" t="s">
        <v>113</v>
      </c>
    </row>
    <row r="77" spans="1:75" s="119" customFormat="1" ht="9">
      <c r="A77" s="120" t="s">
        <v>150</v>
      </c>
      <c r="B77" s="121">
        <v>127787</v>
      </c>
      <c r="C77" s="122">
        <v>850</v>
      </c>
      <c r="D77" s="123"/>
      <c r="E77" s="124"/>
      <c r="F77" s="125"/>
      <c r="G77" s="125"/>
      <c r="H77" s="125"/>
      <c r="I77" s="126"/>
      <c r="J77" s="125"/>
      <c r="K77" s="126"/>
      <c r="L77" s="127"/>
      <c r="M77" s="127"/>
      <c r="N77" s="128"/>
      <c r="O77" s="127"/>
      <c r="P77" s="129"/>
      <c r="Q77" s="130"/>
      <c r="R77" s="127"/>
      <c r="S77" s="128"/>
      <c r="T77" s="127"/>
      <c r="U77" s="127"/>
      <c r="V77" s="127"/>
      <c r="W77" s="127"/>
      <c r="X77" s="127"/>
      <c r="Y77" s="128"/>
      <c r="Z77" s="131"/>
      <c r="AA77" s="132"/>
      <c r="AB77" s="128"/>
      <c r="AC77" s="127"/>
      <c r="AD77" s="127"/>
      <c r="AE77" s="128"/>
      <c r="AF77" s="127"/>
      <c r="AG77" s="127"/>
      <c r="AH77" s="132"/>
      <c r="AI77" s="128"/>
      <c r="AJ77" s="131"/>
      <c r="AK77" s="131"/>
      <c r="AL77" s="126"/>
      <c r="AM77" s="131"/>
      <c r="AN77" s="133"/>
      <c r="AO77" s="131"/>
      <c r="AP77" s="133"/>
      <c r="AQ77" s="131"/>
      <c r="AR77" s="133"/>
      <c r="AS77" s="131"/>
      <c r="AT77" s="133"/>
      <c r="AU77" s="131"/>
      <c r="AV77" s="131"/>
      <c r="AW77" s="133"/>
      <c r="AX77" s="131"/>
      <c r="AY77" s="131"/>
      <c r="AZ77" s="133"/>
      <c r="BA77" s="134"/>
      <c r="BB77" s="135"/>
      <c r="BC77" s="133"/>
      <c r="BD77" s="131"/>
      <c r="BE77" s="136"/>
      <c r="BF77" s="126"/>
      <c r="BG77" s="131"/>
      <c r="BH77" s="133"/>
      <c r="BI77" s="126"/>
      <c r="BJ77" s="131"/>
      <c r="BK77" s="131"/>
      <c r="BL77" s="125"/>
      <c r="BM77" s="133"/>
      <c r="BN77" s="124"/>
      <c r="BO77" s="137" t="s">
        <v>116</v>
      </c>
      <c r="BP77" s="137" t="s">
        <v>116</v>
      </c>
      <c r="BQ77" s="137" t="s">
        <v>116</v>
      </c>
      <c r="BR77" s="137" t="s">
        <v>116</v>
      </c>
      <c r="BS77" s="137" t="s">
        <v>116</v>
      </c>
      <c r="BT77" s="137" t="s">
        <v>116</v>
      </c>
      <c r="BU77" s="137" t="s">
        <v>116</v>
      </c>
      <c r="BV77" s="137" t="s">
        <v>116</v>
      </c>
      <c r="BW77" s="137" t="s">
        <v>116</v>
      </c>
    </row>
    <row r="78" spans="1:75" ht="9">
      <c r="A78" s="1" t="s">
        <v>166</v>
      </c>
      <c r="B78" s="2">
        <v>366544</v>
      </c>
      <c r="C78" s="80">
        <v>850</v>
      </c>
      <c r="D78" s="33">
        <v>0</v>
      </c>
      <c r="E78" s="4">
        <v>0.75</v>
      </c>
      <c r="F78" s="5">
        <v>0</v>
      </c>
      <c r="G78" s="5">
        <v>0</v>
      </c>
      <c r="H78" s="5">
        <v>2</v>
      </c>
      <c r="I78" s="6">
        <v>2.75</v>
      </c>
      <c r="J78" s="5">
        <f>SUM(E78/(C78/1000))</f>
        <v>0.8823529411764706</v>
      </c>
      <c r="K78" s="6">
        <f>SUM(I78/(C78/1000))</f>
        <v>3.235294117647059</v>
      </c>
      <c r="L78" s="7">
        <v>0</v>
      </c>
      <c r="M78" s="7">
        <v>0</v>
      </c>
      <c r="N78" s="8">
        <v>8</v>
      </c>
      <c r="O78" s="7">
        <v>8</v>
      </c>
      <c r="P78" s="29">
        <f>O78/AF78</f>
        <v>0.0010245901639344263</v>
      </c>
      <c r="Q78" s="30">
        <f>O78/C78</f>
        <v>0.009411764705882352</v>
      </c>
      <c r="R78" s="7">
        <v>6000</v>
      </c>
      <c r="S78" s="8">
        <v>0</v>
      </c>
      <c r="T78" s="7">
        <v>1800</v>
      </c>
      <c r="U78" s="7">
        <v>0</v>
      </c>
      <c r="V78" s="7">
        <v>0</v>
      </c>
      <c r="W78" s="7">
        <v>0</v>
      </c>
      <c r="X78" s="7">
        <v>0</v>
      </c>
      <c r="Y78" s="8">
        <v>0</v>
      </c>
      <c r="Z78" s="44">
        <f>SUM(R78:Y78)</f>
        <v>7800</v>
      </c>
      <c r="AA78" s="9">
        <f>Z78/AF78</f>
        <v>0.9989754098360656</v>
      </c>
      <c r="AB78" s="8">
        <f>Z78/C78</f>
        <v>9.176470588235293</v>
      </c>
      <c r="AC78" s="7">
        <v>0</v>
      </c>
      <c r="AD78" s="7">
        <v>0</v>
      </c>
      <c r="AE78" s="8">
        <v>0</v>
      </c>
      <c r="AF78" s="7">
        <v>7808</v>
      </c>
      <c r="AG78" s="7">
        <v>0</v>
      </c>
      <c r="AH78" s="9">
        <f>(R78+S78)/AF78</f>
        <v>0.7684426229508197</v>
      </c>
      <c r="AI78" s="8">
        <f>AF78/C78</f>
        <v>9.185882352941176</v>
      </c>
      <c r="AJ78" s="44">
        <v>500</v>
      </c>
      <c r="AK78" s="44">
        <v>4350</v>
      </c>
      <c r="AL78" s="6">
        <f>AK78/C78</f>
        <v>5.117647058823529</v>
      </c>
      <c r="AM78" s="44">
        <v>0</v>
      </c>
      <c r="AN78" s="63">
        <v>0</v>
      </c>
      <c r="AO78" s="44">
        <v>0</v>
      </c>
      <c r="AP78" s="63">
        <v>0</v>
      </c>
      <c r="AQ78" s="44">
        <v>5</v>
      </c>
      <c r="AR78" s="63">
        <v>28</v>
      </c>
      <c r="AS78" s="44">
        <v>0</v>
      </c>
      <c r="AT78" s="63">
        <v>0</v>
      </c>
      <c r="AU78" s="44">
        <v>0</v>
      </c>
      <c r="AV78" s="44">
        <v>0</v>
      </c>
      <c r="AW78" s="68">
        <v>0</v>
      </c>
      <c r="AX78" s="44">
        <v>0</v>
      </c>
      <c r="AY78" s="44">
        <v>0</v>
      </c>
      <c r="AZ78" s="63">
        <v>0</v>
      </c>
      <c r="BA78" s="84">
        <f t="shared" si="75"/>
        <v>0</v>
      </c>
      <c r="BB78" s="85">
        <v>0</v>
      </c>
      <c r="BC78" s="63">
        <v>0</v>
      </c>
      <c r="BD78" s="44">
        <v>0</v>
      </c>
      <c r="BE78" s="89">
        <v>0</v>
      </c>
      <c r="BF78" s="6">
        <f t="shared" si="76"/>
        <v>0</v>
      </c>
      <c r="BG78" s="44">
        <v>0</v>
      </c>
      <c r="BH78" s="63">
        <v>0</v>
      </c>
      <c r="BI78" s="6">
        <f t="shared" si="77"/>
        <v>0</v>
      </c>
      <c r="BJ78" s="44">
        <v>60</v>
      </c>
      <c r="BK78" s="44">
        <v>191</v>
      </c>
      <c r="BL78" s="5">
        <f t="shared" si="78"/>
        <v>0.22470588235294117</v>
      </c>
      <c r="BM78" s="63">
        <v>36</v>
      </c>
      <c r="BN78" s="4">
        <f t="shared" si="79"/>
        <v>0.042352941176470586</v>
      </c>
      <c r="BO78" s="73" t="s">
        <v>112</v>
      </c>
      <c r="BP78" s="73" t="s">
        <v>112</v>
      </c>
      <c r="BQ78" s="73" t="s">
        <v>112</v>
      </c>
      <c r="BR78" s="73" t="s">
        <v>112</v>
      </c>
      <c r="BS78" s="73" t="s">
        <v>112</v>
      </c>
      <c r="BT78" s="73" t="s">
        <v>116</v>
      </c>
      <c r="BU78" s="73" t="s">
        <v>116</v>
      </c>
      <c r="BV78" s="73" t="s">
        <v>116</v>
      </c>
      <c r="BW78" s="73" t="s">
        <v>112</v>
      </c>
    </row>
    <row r="79" spans="1:75" ht="9">
      <c r="A79" s="1" t="s">
        <v>163</v>
      </c>
      <c r="B79" s="2">
        <v>260813</v>
      </c>
      <c r="C79" s="80">
        <v>215</v>
      </c>
      <c r="D79" s="33">
        <v>0</v>
      </c>
      <c r="E79" s="4">
        <v>1</v>
      </c>
      <c r="F79" s="5">
        <v>1</v>
      </c>
      <c r="G79" s="5">
        <v>0</v>
      </c>
      <c r="H79" s="5">
        <v>0</v>
      </c>
      <c r="I79" s="6">
        <v>2</v>
      </c>
      <c r="J79" s="5">
        <f>SUM(E79/(C79/1000))</f>
        <v>4.651162790697675</v>
      </c>
      <c r="K79" s="6">
        <f>SUM(I79/(C79/1000))</f>
        <v>9.30232558139535</v>
      </c>
      <c r="L79" s="7">
        <v>45000</v>
      </c>
      <c r="M79" s="7">
        <v>0</v>
      </c>
      <c r="N79" s="8">
        <v>0</v>
      </c>
      <c r="O79" s="7">
        <v>45000</v>
      </c>
      <c r="P79" s="29">
        <f>O79/AF79</f>
        <v>0.9143553794574825</v>
      </c>
      <c r="Q79" s="30">
        <f>O79/C79</f>
        <v>209.30232558139534</v>
      </c>
      <c r="R79" s="7">
        <v>650</v>
      </c>
      <c r="S79" s="8">
        <v>0</v>
      </c>
      <c r="T79" s="7">
        <v>755</v>
      </c>
      <c r="U79" s="7">
        <v>0</v>
      </c>
      <c r="V79" s="7">
        <v>15</v>
      </c>
      <c r="W79" s="7">
        <v>0</v>
      </c>
      <c r="X79" s="7">
        <v>0</v>
      </c>
      <c r="Y79" s="8">
        <v>0</v>
      </c>
      <c r="Z79" s="44">
        <f>SUM(R79:Y79)</f>
        <v>1420</v>
      </c>
      <c r="AA79" s="9">
        <f>Z79/AF79</f>
        <v>0.02885299197399167</v>
      </c>
      <c r="AB79" s="8">
        <f>Z79/C79</f>
        <v>6.604651162790698</v>
      </c>
      <c r="AC79" s="7">
        <v>2800</v>
      </c>
      <c r="AD79" s="7">
        <v>0</v>
      </c>
      <c r="AE79" s="8">
        <v>10</v>
      </c>
      <c r="AF79" s="7">
        <v>49215</v>
      </c>
      <c r="AG79" s="7">
        <v>0</v>
      </c>
      <c r="AH79" s="9">
        <f>(R79+S79)/AF79</f>
        <v>0.013207355481052525</v>
      </c>
      <c r="AI79" s="8">
        <f>AF79/C79</f>
        <v>228.90697674418604</v>
      </c>
      <c r="AJ79" s="44">
        <v>4000</v>
      </c>
      <c r="AK79" s="44">
        <v>4000</v>
      </c>
      <c r="AL79" s="6">
        <f>AK79/C79</f>
        <v>18.6046511627907</v>
      </c>
      <c r="AM79" s="44">
        <v>0</v>
      </c>
      <c r="AN79" s="63">
        <v>0</v>
      </c>
      <c r="AO79" s="44">
        <v>0</v>
      </c>
      <c r="AP79" s="63">
        <v>0</v>
      </c>
      <c r="AQ79" s="44">
        <v>15</v>
      </c>
      <c r="AR79" s="63">
        <v>16</v>
      </c>
      <c r="AS79" s="44">
        <v>726</v>
      </c>
      <c r="AT79" s="63">
        <v>726</v>
      </c>
      <c r="AU79" s="44">
        <v>0</v>
      </c>
      <c r="AV79" s="44">
        <v>0</v>
      </c>
      <c r="AW79" s="68">
        <v>0</v>
      </c>
      <c r="AX79" s="44">
        <v>0</v>
      </c>
      <c r="AY79" s="44">
        <v>0</v>
      </c>
      <c r="AZ79" s="63">
        <v>0</v>
      </c>
      <c r="BA79" s="84">
        <f t="shared" si="75"/>
        <v>0</v>
      </c>
      <c r="BB79" s="85">
        <v>0</v>
      </c>
      <c r="BC79" s="63">
        <v>0</v>
      </c>
      <c r="BD79" s="44">
        <v>3000</v>
      </c>
      <c r="BE79" s="89">
        <v>0</v>
      </c>
      <c r="BF79" s="6">
        <f t="shared" si="76"/>
        <v>0</v>
      </c>
      <c r="BG79" s="44">
        <v>22</v>
      </c>
      <c r="BH79" s="63">
        <v>80</v>
      </c>
      <c r="BI79" s="6">
        <f t="shared" si="77"/>
        <v>0.37209302325581395</v>
      </c>
      <c r="BJ79" s="44">
        <v>62</v>
      </c>
      <c r="BK79" s="44">
        <v>449</v>
      </c>
      <c r="BL79" s="5">
        <f t="shared" si="78"/>
        <v>2.088372093023256</v>
      </c>
      <c r="BM79" s="63">
        <v>22</v>
      </c>
      <c r="BN79" s="4">
        <f t="shared" si="79"/>
        <v>0.10232558139534884</v>
      </c>
      <c r="BO79" s="73" t="s">
        <v>112</v>
      </c>
      <c r="BP79" s="73" t="s">
        <v>112</v>
      </c>
      <c r="BQ79" s="73" t="s">
        <v>113</v>
      </c>
      <c r="BR79" s="73" t="s">
        <v>112</v>
      </c>
      <c r="BS79" s="73" t="s">
        <v>113</v>
      </c>
      <c r="BT79" s="73" t="s">
        <v>112</v>
      </c>
      <c r="BU79" s="73" t="s">
        <v>116</v>
      </c>
      <c r="BV79" s="73" t="s">
        <v>116</v>
      </c>
      <c r="BW79" s="73" t="s">
        <v>112</v>
      </c>
    </row>
    <row r="80" spans="1:75" s="119" customFormat="1" ht="9">
      <c r="A80" s="120" t="s">
        <v>165</v>
      </c>
      <c r="B80" s="121">
        <v>365310</v>
      </c>
      <c r="C80" s="122">
        <v>247</v>
      </c>
      <c r="D80" s="123"/>
      <c r="E80" s="124"/>
      <c r="F80" s="125"/>
      <c r="G80" s="125"/>
      <c r="H80" s="125"/>
      <c r="I80" s="126"/>
      <c r="J80" s="125"/>
      <c r="K80" s="126"/>
      <c r="L80" s="127"/>
      <c r="M80" s="127"/>
      <c r="N80" s="128"/>
      <c r="O80" s="127"/>
      <c r="P80" s="129"/>
      <c r="Q80" s="130"/>
      <c r="R80" s="127"/>
      <c r="S80" s="128"/>
      <c r="T80" s="127"/>
      <c r="U80" s="127"/>
      <c r="V80" s="127"/>
      <c r="W80" s="127"/>
      <c r="X80" s="127"/>
      <c r="Y80" s="128"/>
      <c r="Z80" s="131"/>
      <c r="AA80" s="132"/>
      <c r="AB80" s="128"/>
      <c r="AC80" s="127"/>
      <c r="AD80" s="127"/>
      <c r="AE80" s="128"/>
      <c r="AF80" s="127"/>
      <c r="AG80" s="127"/>
      <c r="AH80" s="132"/>
      <c r="AI80" s="128"/>
      <c r="AJ80" s="131"/>
      <c r="AK80" s="131"/>
      <c r="AL80" s="126"/>
      <c r="AM80" s="131"/>
      <c r="AN80" s="133"/>
      <c r="AO80" s="131"/>
      <c r="AP80" s="133"/>
      <c r="AQ80" s="131"/>
      <c r="AR80" s="133"/>
      <c r="AS80" s="131"/>
      <c r="AT80" s="133"/>
      <c r="AU80" s="131"/>
      <c r="AV80" s="131"/>
      <c r="AW80" s="133"/>
      <c r="AX80" s="131"/>
      <c r="AY80" s="131"/>
      <c r="AZ80" s="133"/>
      <c r="BA80" s="134"/>
      <c r="BB80" s="135"/>
      <c r="BC80" s="133"/>
      <c r="BD80" s="131"/>
      <c r="BE80" s="136"/>
      <c r="BF80" s="126"/>
      <c r="BG80" s="131"/>
      <c r="BH80" s="133"/>
      <c r="BI80" s="126"/>
      <c r="BJ80" s="131"/>
      <c r="BK80" s="131"/>
      <c r="BL80" s="125"/>
      <c r="BM80" s="133"/>
      <c r="BN80" s="124"/>
      <c r="BO80" s="137" t="s">
        <v>116</v>
      </c>
      <c r="BP80" s="137" t="s">
        <v>116</v>
      </c>
      <c r="BQ80" s="137" t="s">
        <v>116</v>
      </c>
      <c r="BR80" s="137" t="s">
        <v>116</v>
      </c>
      <c r="BS80" s="137" t="s">
        <v>116</v>
      </c>
      <c r="BT80" s="137" t="s">
        <v>116</v>
      </c>
      <c r="BU80" s="137" t="s">
        <v>116</v>
      </c>
      <c r="BV80" s="137" t="s">
        <v>116</v>
      </c>
      <c r="BW80" s="137" t="s">
        <v>116</v>
      </c>
    </row>
    <row r="81" spans="1:75" ht="9">
      <c r="A81" s="1" t="s">
        <v>171</v>
      </c>
      <c r="B81" s="2">
        <v>381741</v>
      </c>
      <c r="C81" s="80">
        <v>259</v>
      </c>
      <c r="D81" s="33">
        <v>0</v>
      </c>
      <c r="E81" s="4">
        <v>1</v>
      </c>
      <c r="F81" s="5">
        <v>0</v>
      </c>
      <c r="G81" s="5">
        <v>0</v>
      </c>
      <c r="H81" s="5">
        <v>0</v>
      </c>
      <c r="I81" s="6">
        <v>1</v>
      </c>
      <c r="J81" s="5">
        <f>SUM(E81/(C81/1000))</f>
        <v>3.861003861003861</v>
      </c>
      <c r="K81" s="6">
        <f>SUM(I81/(C81/1000))</f>
        <v>3.861003861003861</v>
      </c>
      <c r="L81" s="7">
        <v>32000</v>
      </c>
      <c r="M81" s="7">
        <v>0</v>
      </c>
      <c r="N81" s="8">
        <v>0</v>
      </c>
      <c r="O81" s="7">
        <v>32000</v>
      </c>
      <c r="P81" s="29">
        <f>O81/AF81</f>
        <v>0.7710843373493976</v>
      </c>
      <c r="Q81" s="30">
        <f>O81/C81</f>
        <v>123.55212355212355</v>
      </c>
      <c r="R81" s="7">
        <v>3400</v>
      </c>
      <c r="S81" s="8">
        <v>500</v>
      </c>
      <c r="T81" s="7">
        <v>500</v>
      </c>
      <c r="U81" s="7">
        <v>0</v>
      </c>
      <c r="V81" s="7">
        <v>1000</v>
      </c>
      <c r="W81" s="7">
        <v>0</v>
      </c>
      <c r="X81" s="7">
        <v>100</v>
      </c>
      <c r="Y81" s="8">
        <v>200</v>
      </c>
      <c r="Z81" s="44">
        <f>SUM(R81:Y81)</f>
        <v>5700</v>
      </c>
      <c r="AA81" s="9">
        <f>Z81/AF81</f>
        <v>0.13734939759036144</v>
      </c>
      <c r="AB81" s="8">
        <f>Z81/C81</f>
        <v>22.00772200772201</v>
      </c>
      <c r="AC81" s="7">
        <v>5000</v>
      </c>
      <c r="AD81" s="7">
        <v>300</v>
      </c>
      <c r="AE81" s="8">
        <v>0</v>
      </c>
      <c r="AF81" s="7">
        <v>41500</v>
      </c>
      <c r="AG81" s="7">
        <v>0</v>
      </c>
      <c r="AH81" s="9">
        <f>(R81+S81)/AF81</f>
        <v>0.09397590361445783</v>
      </c>
      <c r="AI81" s="8">
        <f>AF81/C81</f>
        <v>160.23166023166024</v>
      </c>
      <c r="AJ81" s="44">
        <v>0</v>
      </c>
      <c r="AK81" s="44">
        <v>0</v>
      </c>
      <c r="AM81" s="44">
        <v>0</v>
      </c>
      <c r="AN81" s="63">
        <v>0</v>
      </c>
      <c r="AO81" s="44">
        <v>0</v>
      </c>
      <c r="AP81" s="63">
        <v>0</v>
      </c>
      <c r="AQ81" s="44">
        <v>0</v>
      </c>
      <c r="AR81" s="63">
        <v>0</v>
      </c>
      <c r="AS81" s="44">
        <v>0</v>
      </c>
      <c r="AT81" s="63">
        <v>0</v>
      </c>
      <c r="AU81" s="44">
        <v>0</v>
      </c>
      <c r="AV81" s="44">
        <v>0</v>
      </c>
      <c r="AW81" s="68">
        <v>0</v>
      </c>
      <c r="AX81" s="44">
        <v>0</v>
      </c>
      <c r="AY81" s="44">
        <v>0</v>
      </c>
      <c r="AZ81" s="63">
        <v>0</v>
      </c>
      <c r="BA81" s="84">
        <f t="shared" si="75"/>
        <v>0</v>
      </c>
      <c r="BB81" s="85">
        <v>0</v>
      </c>
      <c r="BC81" s="63">
        <v>0</v>
      </c>
      <c r="BD81" s="44">
        <v>0</v>
      </c>
      <c r="BE81" s="89">
        <v>0</v>
      </c>
      <c r="BF81" s="6">
        <f t="shared" si="76"/>
        <v>0</v>
      </c>
      <c r="BG81" s="44">
        <v>0</v>
      </c>
      <c r="BH81" s="63">
        <v>0</v>
      </c>
      <c r="BI81" s="6">
        <f t="shared" si="77"/>
        <v>0</v>
      </c>
      <c r="BJ81" s="44">
        <v>0</v>
      </c>
      <c r="BK81" s="44">
        <v>0</v>
      </c>
      <c r="BL81" s="5">
        <f t="shared" si="78"/>
        <v>0</v>
      </c>
      <c r="BM81" s="63">
        <v>0</v>
      </c>
      <c r="BN81" s="4">
        <f t="shared" si="79"/>
        <v>0</v>
      </c>
      <c r="BO81" s="73" t="s">
        <v>116</v>
      </c>
      <c r="BP81" s="73" t="s">
        <v>116</v>
      </c>
      <c r="BQ81" s="73" t="s">
        <v>116</v>
      </c>
      <c r="BR81" s="73" t="s">
        <v>116</v>
      </c>
      <c r="BS81" s="73" t="s">
        <v>116</v>
      </c>
      <c r="BT81" s="73" t="s">
        <v>116</v>
      </c>
      <c r="BU81" s="73" t="s">
        <v>116</v>
      </c>
      <c r="BV81" s="73" t="s">
        <v>116</v>
      </c>
      <c r="BW81" s="73" t="s">
        <v>116</v>
      </c>
    </row>
    <row r="82" spans="1:75" s="119" customFormat="1" ht="9">
      <c r="A82" s="120" t="s">
        <v>156</v>
      </c>
      <c r="B82" s="121">
        <v>127945</v>
      </c>
      <c r="C82" s="122">
        <v>441</v>
      </c>
      <c r="D82" s="123"/>
      <c r="E82" s="124"/>
      <c r="F82" s="125"/>
      <c r="G82" s="125"/>
      <c r="H82" s="125"/>
      <c r="I82" s="126"/>
      <c r="J82" s="125"/>
      <c r="K82" s="126"/>
      <c r="L82" s="127"/>
      <c r="M82" s="127"/>
      <c r="N82" s="128"/>
      <c r="O82" s="127"/>
      <c r="P82" s="129"/>
      <c r="Q82" s="130"/>
      <c r="R82" s="127"/>
      <c r="S82" s="128"/>
      <c r="T82" s="127"/>
      <c r="U82" s="127"/>
      <c r="V82" s="127"/>
      <c r="W82" s="127"/>
      <c r="X82" s="127"/>
      <c r="Y82" s="128"/>
      <c r="Z82" s="131"/>
      <c r="AA82" s="132"/>
      <c r="AB82" s="128"/>
      <c r="AC82" s="127"/>
      <c r="AD82" s="127"/>
      <c r="AE82" s="128"/>
      <c r="AF82" s="127"/>
      <c r="AG82" s="127"/>
      <c r="AH82" s="132"/>
      <c r="AI82" s="128"/>
      <c r="AJ82" s="131"/>
      <c r="AK82" s="131"/>
      <c r="AL82" s="126"/>
      <c r="AM82" s="131"/>
      <c r="AN82" s="133"/>
      <c r="AO82" s="131"/>
      <c r="AP82" s="133"/>
      <c r="AQ82" s="131"/>
      <c r="AR82" s="133"/>
      <c r="AS82" s="131"/>
      <c r="AT82" s="133"/>
      <c r="AU82" s="131"/>
      <c r="AV82" s="131"/>
      <c r="AW82" s="133"/>
      <c r="AX82" s="131"/>
      <c r="AY82" s="131"/>
      <c r="AZ82" s="133"/>
      <c r="BA82" s="134"/>
      <c r="BB82" s="135"/>
      <c r="BC82" s="133">
        <v>0</v>
      </c>
      <c r="BD82" s="131"/>
      <c r="BE82" s="136"/>
      <c r="BF82" s="126"/>
      <c r="BG82" s="131"/>
      <c r="BH82" s="133"/>
      <c r="BI82" s="126"/>
      <c r="BJ82" s="131"/>
      <c r="BK82" s="131"/>
      <c r="BL82" s="125"/>
      <c r="BM82" s="133"/>
      <c r="BN82" s="124"/>
      <c r="BO82" s="137" t="s">
        <v>116</v>
      </c>
      <c r="BP82" s="137" t="s">
        <v>116</v>
      </c>
      <c r="BQ82" s="137" t="s">
        <v>116</v>
      </c>
      <c r="BR82" s="137" t="s">
        <v>116</v>
      </c>
      <c r="BS82" s="137" t="s">
        <v>116</v>
      </c>
      <c r="BT82" s="137" t="s">
        <v>116</v>
      </c>
      <c r="BU82" s="137" t="s">
        <v>116</v>
      </c>
      <c r="BV82" s="137" t="s">
        <v>116</v>
      </c>
      <c r="BW82" s="137" t="s">
        <v>116</v>
      </c>
    </row>
    <row r="83" spans="1:75" s="119" customFormat="1" ht="9">
      <c r="A83" s="120" t="s">
        <v>137</v>
      </c>
      <c r="B83" s="121">
        <v>127024</v>
      </c>
      <c r="C83" s="122">
        <v>1500</v>
      </c>
      <c r="D83" s="123"/>
      <c r="E83" s="124"/>
      <c r="F83" s="125"/>
      <c r="G83" s="125"/>
      <c r="H83" s="125"/>
      <c r="I83" s="126"/>
      <c r="J83" s="125"/>
      <c r="K83" s="126"/>
      <c r="L83" s="127"/>
      <c r="M83" s="127"/>
      <c r="N83" s="128"/>
      <c r="O83" s="127"/>
      <c r="P83" s="129"/>
      <c r="Q83" s="130"/>
      <c r="R83" s="127"/>
      <c r="S83" s="128"/>
      <c r="T83" s="127"/>
      <c r="U83" s="127"/>
      <c r="V83" s="127"/>
      <c r="W83" s="127"/>
      <c r="X83" s="127"/>
      <c r="Y83" s="128"/>
      <c r="Z83" s="131"/>
      <c r="AA83" s="132"/>
      <c r="AB83" s="128"/>
      <c r="AC83" s="127"/>
      <c r="AD83" s="127"/>
      <c r="AE83" s="128"/>
      <c r="AF83" s="127"/>
      <c r="AG83" s="127"/>
      <c r="AH83" s="132"/>
      <c r="AI83" s="128"/>
      <c r="AJ83" s="131"/>
      <c r="AK83" s="131"/>
      <c r="AL83" s="126"/>
      <c r="AM83" s="131"/>
      <c r="AN83" s="133"/>
      <c r="AO83" s="131"/>
      <c r="AP83" s="133"/>
      <c r="AQ83" s="131"/>
      <c r="AR83" s="133"/>
      <c r="AS83" s="131"/>
      <c r="AT83" s="133"/>
      <c r="AU83" s="131"/>
      <c r="AV83" s="131"/>
      <c r="AW83" s="133"/>
      <c r="AX83" s="131"/>
      <c r="AY83" s="131"/>
      <c r="AZ83" s="133"/>
      <c r="BA83" s="134"/>
      <c r="BB83" s="135"/>
      <c r="BC83" s="133">
        <v>0</v>
      </c>
      <c r="BD83" s="131"/>
      <c r="BE83" s="136"/>
      <c r="BF83" s="126"/>
      <c r="BG83" s="131"/>
      <c r="BH83" s="133"/>
      <c r="BI83" s="126"/>
      <c r="BJ83" s="131"/>
      <c r="BK83" s="131"/>
      <c r="BL83" s="125"/>
      <c r="BM83" s="133"/>
      <c r="BN83" s="124"/>
      <c r="BO83" s="137" t="s">
        <v>116</v>
      </c>
      <c r="BP83" s="137" t="s">
        <v>116</v>
      </c>
      <c r="BQ83" s="137" t="s">
        <v>116</v>
      </c>
      <c r="BR83" s="137" t="s">
        <v>116</v>
      </c>
      <c r="BS83" s="137" t="s">
        <v>116</v>
      </c>
      <c r="BT83" s="137" t="s">
        <v>116</v>
      </c>
      <c r="BU83" s="137" t="s">
        <v>116</v>
      </c>
      <c r="BV83" s="137" t="s">
        <v>116</v>
      </c>
      <c r="BW83" s="137" t="s">
        <v>116</v>
      </c>
    </row>
    <row r="84" spans="1:75" s="119" customFormat="1" ht="9">
      <c r="A84" s="120" t="s">
        <v>137</v>
      </c>
      <c r="B84" s="121">
        <v>381787</v>
      </c>
      <c r="C84" s="122">
        <v>1500</v>
      </c>
      <c r="D84" s="123"/>
      <c r="E84" s="124"/>
      <c r="F84" s="125"/>
      <c r="G84" s="125"/>
      <c r="H84" s="125"/>
      <c r="I84" s="126"/>
      <c r="J84" s="125"/>
      <c r="K84" s="126"/>
      <c r="L84" s="127"/>
      <c r="M84" s="127"/>
      <c r="N84" s="128"/>
      <c r="O84" s="127"/>
      <c r="P84" s="129"/>
      <c r="Q84" s="130"/>
      <c r="R84" s="127"/>
      <c r="S84" s="128"/>
      <c r="T84" s="127"/>
      <c r="U84" s="127"/>
      <c r="V84" s="127"/>
      <c r="W84" s="127"/>
      <c r="X84" s="127"/>
      <c r="Y84" s="128"/>
      <c r="Z84" s="131"/>
      <c r="AA84" s="132"/>
      <c r="AB84" s="128"/>
      <c r="AC84" s="127"/>
      <c r="AD84" s="127"/>
      <c r="AE84" s="128"/>
      <c r="AF84" s="127"/>
      <c r="AG84" s="127"/>
      <c r="AH84" s="132"/>
      <c r="AI84" s="128"/>
      <c r="AJ84" s="131"/>
      <c r="AK84" s="131"/>
      <c r="AL84" s="126"/>
      <c r="AM84" s="131"/>
      <c r="AN84" s="133"/>
      <c r="AO84" s="131"/>
      <c r="AP84" s="133"/>
      <c r="AQ84" s="131"/>
      <c r="AR84" s="133"/>
      <c r="AS84" s="131"/>
      <c r="AT84" s="133"/>
      <c r="AU84" s="131"/>
      <c r="AV84" s="131"/>
      <c r="AW84" s="133"/>
      <c r="AX84" s="131"/>
      <c r="AY84" s="131"/>
      <c r="AZ84" s="133"/>
      <c r="BA84" s="134"/>
      <c r="BB84" s="135"/>
      <c r="BC84" s="133">
        <v>0</v>
      </c>
      <c r="BD84" s="131"/>
      <c r="BE84" s="136"/>
      <c r="BF84" s="126"/>
      <c r="BG84" s="131"/>
      <c r="BH84" s="133"/>
      <c r="BI84" s="126"/>
      <c r="BJ84" s="131"/>
      <c r="BK84" s="131"/>
      <c r="BL84" s="125"/>
      <c r="BM84" s="133"/>
      <c r="BN84" s="124"/>
      <c r="BO84" s="137" t="s">
        <v>116</v>
      </c>
      <c r="BP84" s="137" t="s">
        <v>116</v>
      </c>
      <c r="BQ84" s="137" t="s">
        <v>116</v>
      </c>
      <c r="BR84" s="137" t="s">
        <v>116</v>
      </c>
      <c r="BS84" s="137" t="s">
        <v>116</v>
      </c>
      <c r="BT84" s="137" t="s">
        <v>116</v>
      </c>
      <c r="BU84" s="137" t="s">
        <v>116</v>
      </c>
      <c r="BV84" s="137" t="s">
        <v>116</v>
      </c>
      <c r="BW84" s="137" t="s">
        <v>116</v>
      </c>
    </row>
    <row r="85" spans="1:75" s="38" customFormat="1" ht="9">
      <c r="A85" s="31" t="s">
        <v>176</v>
      </c>
      <c r="B85" s="32"/>
      <c r="C85" s="81">
        <f aca="true" t="shared" si="80" ref="C85:I85">SUM(C56:C84)</f>
        <v>19191</v>
      </c>
      <c r="D85" s="33">
        <f t="shared" si="80"/>
        <v>3</v>
      </c>
      <c r="E85" s="33">
        <f t="shared" si="80"/>
        <v>10.25</v>
      </c>
      <c r="F85" s="34">
        <f t="shared" si="80"/>
        <v>3</v>
      </c>
      <c r="G85" s="34">
        <f t="shared" si="80"/>
        <v>10.86</v>
      </c>
      <c r="H85" s="34">
        <f t="shared" si="80"/>
        <v>15.85</v>
      </c>
      <c r="I85" s="35">
        <f t="shared" si="80"/>
        <v>39.96</v>
      </c>
      <c r="J85" s="34">
        <f>E85/(C85/1000)</f>
        <v>0.5341045281642437</v>
      </c>
      <c r="K85" s="35">
        <f>I85/(C85/1000)</f>
        <v>2.082226043457871</v>
      </c>
      <c r="L85" s="36">
        <f>SUM(L56:L84)</f>
        <v>424491</v>
      </c>
      <c r="M85" s="36">
        <f>SUM(M56:M84)</f>
        <v>339449</v>
      </c>
      <c r="N85" s="37">
        <f>SUM(N56:N84)</f>
        <v>148815</v>
      </c>
      <c r="O85" s="36">
        <f>SUM(O56:O84)</f>
        <v>912755</v>
      </c>
      <c r="P85" s="96">
        <f>O85/AF85</f>
        <v>0.6304401280282027</v>
      </c>
      <c r="Q85" s="97">
        <f>O85/C85</f>
        <v>47.56161742483456</v>
      </c>
      <c r="R85" s="36">
        <f aca="true" t="shared" si="81" ref="R85:Z85">SUM(R56:R84)</f>
        <v>177935</v>
      </c>
      <c r="S85" s="37">
        <f t="shared" si="81"/>
        <v>14931</v>
      </c>
      <c r="T85" s="36">
        <f t="shared" si="81"/>
        <v>118902</v>
      </c>
      <c r="U85" s="36">
        <f t="shared" si="81"/>
        <v>73664</v>
      </c>
      <c r="V85" s="36">
        <f t="shared" si="81"/>
        <v>34023</v>
      </c>
      <c r="W85" s="36">
        <f t="shared" si="81"/>
        <v>3265</v>
      </c>
      <c r="X85" s="36">
        <f t="shared" si="81"/>
        <v>7018</v>
      </c>
      <c r="Y85" s="37">
        <f t="shared" si="81"/>
        <v>11230</v>
      </c>
      <c r="Z85" s="47">
        <f t="shared" si="81"/>
        <v>440968</v>
      </c>
      <c r="AA85" s="98">
        <f>Z85/AF85</f>
        <v>0.30457671815146503</v>
      </c>
      <c r="AB85" s="37">
        <f aca="true" t="shared" si="82" ref="AB85:AG85">SUM(AB56:AB84)</f>
        <v>511.58570423647956</v>
      </c>
      <c r="AC85" s="36">
        <f t="shared" si="82"/>
        <v>39078</v>
      </c>
      <c r="AD85" s="36">
        <f t="shared" si="82"/>
        <v>18246</v>
      </c>
      <c r="AE85" s="37">
        <f t="shared" si="82"/>
        <v>159377</v>
      </c>
      <c r="AF85" s="36">
        <f t="shared" si="82"/>
        <v>1447806</v>
      </c>
      <c r="AG85" s="36">
        <f t="shared" si="82"/>
        <v>0</v>
      </c>
      <c r="AH85" s="98">
        <f>(T85+U85)/AF85</f>
        <v>0.1330053888435329</v>
      </c>
      <c r="AI85" s="37">
        <f>AF85/C85</f>
        <v>75.44192590276693</v>
      </c>
      <c r="AJ85" s="47">
        <f>SUM(AJ56:AJ84)</f>
        <v>12162</v>
      </c>
      <c r="AK85" s="47">
        <f>SUM(AK56:AK84)</f>
        <v>150684</v>
      </c>
      <c r="AL85" s="35">
        <f>AK85/C85</f>
        <v>7.851805533843989</v>
      </c>
      <c r="AM85" s="47">
        <f aca="true" t="shared" si="83" ref="AM85:AX85">SUM(AM56:AM84)</f>
        <v>20821</v>
      </c>
      <c r="AN85" s="64">
        <f t="shared" si="83"/>
        <v>34070</v>
      </c>
      <c r="AO85" s="47">
        <f t="shared" si="83"/>
        <v>0</v>
      </c>
      <c r="AP85" s="64">
        <f t="shared" si="83"/>
        <v>13995</v>
      </c>
      <c r="AQ85" s="47">
        <f t="shared" si="83"/>
        <v>140</v>
      </c>
      <c r="AR85" s="64">
        <f t="shared" si="83"/>
        <v>1244</v>
      </c>
      <c r="AS85" s="47">
        <f t="shared" si="83"/>
        <v>2336</v>
      </c>
      <c r="AT85" s="64">
        <f t="shared" si="83"/>
        <v>15981</v>
      </c>
      <c r="AU85" s="47">
        <f t="shared" si="83"/>
        <v>126</v>
      </c>
      <c r="AV85" s="47">
        <f t="shared" si="83"/>
        <v>55</v>
      </c>
      <c r="AW85" s="69">
        <f t="shared" si="83"/>
        <v>181</v>
      </c>
      <c r="AX85" s="47">
        <f t="shared" si="83"/>
        <v>162</v>
      </c>
      <c r="AY85" s="47">
        <f>SUM(AY56:AY84)</f>
        <v>382</v>
      </c>
      <c r="AZ85" s="64">
        <f>SUM(AZ56:AZ84)</f>
        <v>544</v>
      </c>
      <c r="BA85" s="99">
        <f>AZ85/C85</f>
        <v>0.028346620811838884</v>
      </c>
      <c r="BB85" s="100">
        <f>AW85/C85</f>
        <v>0.009431504350997863</v>
      </c>
      <c r="BC85" s="64">
        <f aca="true" t="shared" si="84" ref="BC85:BN85">SUM(BC56:BC84)</f>
        <v>80498</v>
      </c>
      <c r="BD85" s="47">
        <f t="shared" si="84"/>
        <v>127281</v>
      </c>
      <c r="BE85" s="90">
        <f t="shared" si="84"/>
        <v>9092</v>
      </c>
      <c r="BF85" s="35">
        <f t="shared" si="84"/>
        <v>10.782618749721475</v>
      </c>
      <c r="BG85" s="47">
        <f t="shared" si="84"/>
        <v>239</v>
      </c>
      <c r="BH85" s="64">
        <f t="shared" si="84"/>
        <v>4615</v>
      </c>
      <c r="BI85" s="35">
        <f t="shared" si="84"/>
        <v>7.780334478741191</v>
      </c>
      <c r="BJ85" s="47">
        <f t="shared" si="84"/>
        <v>766</v>
      </c>
      <c r="BK85" s="47">
        <f t="shared" si="84"/>
        <v>10498</v>
      </c>
      <c r="BL85" s="34">
        <f t="shared" si="84"/>
        <v>14.664070939211944</v>
      </c>
      <c r="BM85" s="64">
        <f t="shared" si="84"/>
        <v>1005</v>
      </c>
      <c r="BN85" s="33">
        <f t="shared" si="84"/>
        <v>2.923094612072315</v>
      </c>
      <c r="BO85" s="74"/>
      <c r="BP85" s="74"/>
      <c r="BQ85" s="74"/>
      <c r="BR85" s="74"/>
      <c r="BS85" s="74"/>
      <c r="BT85" s="74"/>
      <c r="BU85" s="74"/>
      <c r="BV85" s="74"/>
      <c r="BW85" s="74"/>
    </row>
    <row r="86" spans="1:75" s="38" customFormat="1" ht="9">
      <c r="A86" s="31" t="s">
        <v>177</v>
      </c>
      <c r="B86" s="32"/>
      <c r="C86" s="81">
        <f aca="true" t="shared" si="85" ref="C86:O86">AVERAGE(C56:C84)</f>
        <v>661.7586206896551</v>
      </c>
      <c r="D86" s="33">
        <f t="shared" si="85"/>
        <v>0.21428571428571427</v>
      </c>
      <c r="E86" s="33">
        <f t="shared" si="85"/>
        <v>0.7321428571428571</v>
      </c>
      <c r="F86" s="34">
        <f t="shared" si="85"/>
        <v>0.21428571428571427</v>
      </c>
      <c r="G86" s="34">
        <f t="shared" si="85"/>
        <v>0.7757142857142857</v>
      </c>
      <c r="H86" s="34">
        <f t="shared" si="85"/>
        <v>1.1321428571428571</v>
      </c>
      <c r="I86" s="35">
        <f t="shared" si="85"/>
        <v>2.8542857142857145</v>
      </c>
      <c r="J86" s="34">
        <f t="shared" si="85"/>
        <v>1.3639942103792504</v>
      </c>
      <c r="K86" s="35">
        <f t="shared" si="85"/>
        <v>5.726675395391314</v>
      </c>
      <c r="L86" s="36">
        <f t="shared" si="85"/>
        <v>30320.785714285714</v>
      </c>
      <c r="M86" s="36">
        <f t="shared" si="85"/>
        <v>24246.35714285714</v>
      </c>
      <c r="N86" s="37">
        <f t="shared" si="85"/>
        <v>10629.642857142857</v>
      </c>
      <c r="O86" s="36">
        <f t="shared" si="85"/>
        <v>65196.78571428572</v>
      </c>
      <c r="P86" s="96">
        <f>AVERAGE(P56:P84)</f>
        <v>0.7062668429185391</v>
      </c>
      <c r="Q86" s="97">
        <f aca="true" t="shared" si="86" ref="Q86:AG86">AVERAGE(Q56:Q84)</f>
        <v>134.14630353648025</v>
      </c>
      <c r="R86" s="36">
        <f t="shared" si="86"/>
        <v>12709.642857142857</v>
      </c>
      <c r="S86" s="37">
        <f t="shared" si="86"/>
        <v>1066.5</v>
      </c>
      <c r="T86" s="36">
        <f t="shared" si="86"/>
        <v>8493</v>
      </c>
      <c r="U86" s="36">
        <f t="shared" si="86"/>
        <v>5261.714285714285</v>
      </c>
      <c r="V86" s="36">
        <f t="shared" si="86"/>
        <v>2430.214285714286</v>
      </c>
      <c r="W86" s="36">
        <f t="shared" si="86"/>
        <v>233.21428571428572</v>
      </c>
      <c r="X86" s="36">
        <f t="shared" si="86"/>
        <v>501.2857142857143</v>
      </c>
      <c r="Y86" s="37">
        <f t="shared" si="86"/>
        <v>802.1428571428571</v>
      </c>
      <c r="Z86" s="47">
        <f t="shared" si="86"/>
        <v>31497.714285714286</v>
      </c>
      <c r="AA86" s="98">
        <f t="shared" si="86"/>
        <v>0.2545085714430518</v>
      </c>
      <c r="AB86" s="37">
        <f t="shared" si="86"/>
        <v>36.541836016891395</v>
      </c>
      <c r="AC86" s="36">
        <f t="shared" si="86"/>
        <v>2791.285714285714</v>
      </c>
      <c r="AD86" s="36">
        <f t="shared" si="86"/>
        <v>1303.2857142857142</v>
      </c>
      <c r="AE86" s="37">
        <f t="shared" si="86"/>
        <v>11384.07142857143</v>
      </c>
      <c r="AF86" s="36">
        <f t="shared" si="86"/>
        <v>103414.71428571429</v>
      </c>
      <c r="AG86" s="36">
        <f t="shared" si="86"/>
        <v>0</v>
      </c>
      <c r="AH86" s="98">
        <f aca="true" t="shared" si="87" ref="AH86:AX86">AVERAGE(AH56:AH84)</f>
        <v>0.15513566034297474</v>
      </c>
      <c r="AI86" s="37">
        <f t="shared" si="87"/>
        <v>175.3383437067399</v>
      </c>
      <c r="AJ86" s="47">
        <f t="shared" si="87"/>
        <v>868.7142857142857</v>
      </c>
      <c r="AK86" s="47">
        <f t="shared" si="87"/>
        <v>10763.142857142857</v>
      </c>
      <c r="AL86" s="35">
        <f t="shared" si="87"/>
        <v>20.031297231691767</v>
      </c>
      <c r="AM86" s="47">
        <f t="shared" si="87"/>
        <v>1487.2142857142858</v>
      </c>
      <c r="AN86" s="64">
        <f t="shared" si="87"/>
        <v>2433.5714285714284</v>
      </c>
      <c r="AO86" s="47">
        <f t="shared" si="87"/>
        <v>0</v>
      </c>
      <c r="AP86" s="64">
        <f t="shared" si="87"/>
        <v>999.6428571428571</v>
      </c>
      <c r="AQ86" s="47">
        <f t="shared" si="87"/>
        <v>10</v>
      </c>
      <c r="AR86" s="64">
        <f t="shared" si="87"/>
        <v>88.85714285714286</v>
      </c>
      <c r="AS86" s="47">
        <f t="shared" si="87"/>
        <v>166.85714285714286</v>
      </c>
      <c r="AT86" s="64">
        <f t="shared" si="87"/>
        <v>1141.5</v>
      </c>
      <c r="AU86" s="47">
        <f t="shared" si="87"/>
        <v>9</v>
      </c>
      <c r="AV86" s="47">
        <f t="shared" si="87"/>
        <v>3.9285714285714284</v>
      </c>
      <c r="AW86" s="69">
        <f t="shared" si="87"/>
        <v>12.928571428571429</v>
      </c>
      <c r="AX86" s="47">
        <f t="shared" si="87"/>
        <v>11.571428571428571</v>
      </c>
      <c r="AY86" s="47">
        <f aca="true" t="shared" si="88" ref="AY86:BN86">AVERAGE(AY56:AY84)</f>
        <v>27.285714285714285</v>
      </c>
      <c r="AZ86" s="64">
        <f t="shared" si="88"/>
        <v>38.857142857142854</v>
      </c>
      <c r="BA86" s="99">
        <f t="shared" si="88"/>
        <v>0.04218536014059481</v>
      </c>
      <c r="BB86" s="100">
        <f t="shared" si="88"/>
        <v>1.983907761941371</v>
      </c>
      <c r="BC86" s="64">
        <f t="shared" si="88"/>
        <v>4735.176470588235</v>
      </c>
      <c r="BD86" s="47">
        <f t="shared" si="88"/>
        <v>9091.5</v>
      </c>
      <c r="BE86" s="90">
        <f t="shared" si="88"/>
        <v>649.4285714285714</v>
      </c>
      <c r="BF86" s="35">
        <f t="shared" si="88"/>
        <v>0.7188412499814317</v>
      </c>
      <c r="BG86" s="47">
        <f t="shared" si="88"/>
        <v>15.933333333333334</v>
      </c>
      <c r="BH86" s="64">
        <f t="shared" si="88"/>
        <v>329.64285714285717</v>
      </c>
      <c r="BI86" s="35">
        <f t="shared" si="88"/>
        <v>0.5557381770529423</v>
      </c>
      <c r="BJ86" s="47">
        <f t="shared" si="88"/>
        <v>54.714285714285715</v>
      </c>
      <c r="BK86" s="47">
        <f t="shared" si="88"/>
        <v>749.8571428571429</v>
      </c>
      <c r="BL86" s="34">
        <f t="shared" si="88"/>
        <v>1.0474336385151388</v>
      </c>
      <c r="BM86" s="64">
        <f t="shared" si="88"/>
        <v>71.78571428571429</v>
      </c>
      <c r="BN86" s="33">
        <f t="shared" si="88"/>
        <v>0.20879247229087963</v>
      </c>
      <c r="BO86" s="74"/>
      <c r="BP86" s="74"/>
      <c r="BQ86" s="74"/>
      <c r="BR86" s="74"/>
      <c r="BS86" s="74"/>
      <c r="BT86" s="74"/>
      <c r="BU86" s="74"/>
      <c r="BV86" s="74"/>
      <c r="BW86" s="74"/>
    </row>
    <row r="87" spans="1:66" ht="9">
      <c r="A87" s="31" t="s">
        <v>182</v>
      </c>
      <c r="D87" s="33"/>
      <c r="P87" s="29"/>
      <c r="Q87" s="30"/>
      <c r="AW87" s="68"/>
      <c r="AZ87" s="63"/>
      <c r="BA87" s="84"/>
      <c r="BB87" s="85"/>
      <c r="BF87" s="6"/>
      <c r="BI87" s="6"/>
      <c r="BL87" s="5"/>
      <c r="BN87" s="4"/>
    </row>
    <row r="88" spans="1:75" s="119" customFormat="1" ht="9">
      <c r="A88" s="120" t="s">
        <v>136</v>
      </c>
      <c r="B88" s="121">
        <v>126979</v>
      </c>
      <c r="C88" s="122">
        <v>706</v>
      </c>
      <c r="D88" s="123"/>
      <c r="E88" s="124"/>
      <c r="F88" s="125"/>
      <c r="G88" s="125"/>
      <c r="H88" s="125"/>
      <c r="I88" s="126"/>
      <c r="J88" s="125"/>
      <c r="K88" s="126"/>
      <c r="L88" s="127"/>
      <c r="M88" s="127"/>
      <c r="N88" s="128"/>
      <c r="O88" s="127"/>
      <c r="P88" s="129"/>
      <c r="Q88" s="130"/>
      <c r="R88" s="127"/>
      <c r="S88" s="128"/>
      <c r="T88" s="127"/>
      <c r="U88" s="127"/>
      <c r="V88" s="127"/>
      <c r="W88" s="127"/>
      <c r="X88" s="127"/>
      <c r="Y88" s="128"/>
      <c r="Z88" s="131"/>
      <c r="AA88" s="132"/>
      <c r="AB88" s="128"/>
      <c r="AC88" s="127"/>
      <c r="AD88" s="127"/>
      <c r="AE88" s="128"/>
      <c r="AF88" s="127"/>
      <c r="AG88" s="127"/>
      <c r="AH88" s="132"/>
      <c r="AI88" s="128"/>
      <c r="AJ88" s="131"/>
      <c r="AK88" s="131"/>
      <c r="AL88" s="126"/>
      <c r="AM88" s="131"/>
      <c r="AN88" s="133"/>
      <c r="AO88" s="131"/>
      <c r="AP88" s="133"/>
      <c r="AQ88" s="131"/>
      <c r="AR88" s="133"/>
      <c r="AS88" s="131"/>
      <c r="AT88" s="133"/>
      <c r="AU88" s="131"/>
      <c r="AV88" s="131"/>
      <c r="AW88" s="133"/>
      <c r="AX88" s="131"/>
      <c r="AY88" s="131"/>
      <c r="AZ88" s="133"/>
      <c r="BA88" s="134"/>
      <c r="BB88" s="135"/>
      <c r="BC88" s="133"/>
      <c r="BD88" s="131"/>
      <c r="BE88" s="136"/>
      <c r="BF88" s="126"/>
      <c r="BG88" s="131"/>
      <c r="BH88" s="133"/>
      <c r="BI88" s="126"/>
      <c r="BJ88" s="131"/>
      <c r="BK88" s="131"/>
      <c r="BL88" s="125"/>
      <c r="BM88" s="133"/>
      <c r="BN88" s="124"/>
      <c r="BO88" s="137" t="s">
        <v>116</v>
      </c>
      <c r="BP88" s="137" t="s">
        <v>116</v>
      </c>
      <c r="BQ88" s="137" t="s">
        <v>116</v>
      </c>
      <c r="BR88" s="137" t="s">
        <v>116</v>
      </c>
      <c r="BS88" s="137" t="s">
        <v>116</v>
      </c>
      <c r="BT88" s="137" t="s">
        <v>116</v>
      </c>
      <c r="BU88" s="137" t="s">
        <v>116</v>
      </c>
      <c r="BV88" s="137" t="s">
        <v>116</v>
      </c>
      <c r="BW88" s="137" t="s">
        <v>116</v>
      </c>
    </row>
    <row r="89" spans="1:75" ht="9">
      <c r="A89" s="1" t="s">
        <v>141</v>
      </c>
      <c r="B89" s="2">
        <v>127273</v>
      </c>
      <c r="C89" s="80">
        <v>228</v>
      </c>
      <c r="D89" s="33">
        <v>0</v>
      </c>
      <c r="E89" s="4">
        <v>4</v>
      </c>
      <c r="F89" s="5">
        <v>0</v>
      </c>
      <c r="G89" s="5">
        <v>2</v>
      </c>
      <c r="H89" s="5">
        <v>2.7</v>
      </c>
      <c r="I89" s="6">
        <v>8.7</v>
      </c>
      <c r="J89" s="5">
        <f>SUM(E89/(C89/1000))</f>
        <v>17.543859649122805</v>
      </c>
      <c r="K89" s="6">
        <f>SUM(I89/(C89/1000))</f>
        <v>38.1578947368421</v>
      </c>
      <c r="L89" s="7">
        <v>173000</v>
      </c>
      <c r="M89" s="7">
        <v>56000</v>
      </c>
      <c r="N89" s="8">
        <v>41486</v>
      </c>
      <c r="O89" s="7">
        <v>270486</v>
      </c>
      <c r="P89" s="29">
        <f>O89/AF89</f>
        <v>0.5983091637837216</v>
      </c>
      <c r="Q89" s="30">
        <f>O89/C89</f>
        <v>1186.342105263158</v>
      </c>
      <c r="R89" s="7">
        <v>90806</v>
      </c>
      <c r="S89" s="8">
        <v>12126</v>
      </c>
      <c r="T89" s="7">
        <v>42058</v>
      </c>
      <c r="U89" s="7">
        <v>0</v>
      </c>
      <c r="V89" s="7">
        <v>0</v>
      </c>
      <c r="W89" s="7">
        <v>845</v>
      </c>
      <c r="X89" s="7">
        <v>0</v>
      </c>
      <c r="Y89" s="8">
        <v>0</v>
      </c>
      <c r="Z89" s="44">
        <f>SUM(R89:Y89)</f>
        <v>145835</v>
      </c>
      <c r="AA89" s="9">
        <f>Z89/AF89</f>
        <v>0.32258385609753937</v>
      </c>
      <c r="AB89" s="8">
        <f>Z89/C89</f>
        <v>639.6271929824561</v>
      </c>
      <c r="AC89" s="7">
        <v>0</v>
      </c>
      <c r="AD89" s="7">
        <v>4636</v>
      </c>
      <c r="AE89" s="8">
        <v>43253</v>
      </c>
      <c r="AF89" s="7">
        <v>452084</v>
      </c>
      <c r="AG89" s="7">
        <v>55920</v>
      </c>
      <c r="AH89" s="9">
        <f>(R89+S89)/AF89</f>
        <v>0.22768335088169456</v>
      </c>
      <c r="AI89" s="8">
        <f>AF89/C89</f>
        <v>1982.8245614035088</v>
      </c>
      <c r="AJ89" s="44">
        <v>1754</v>
      </c>
      <c r="AK89" s="44">
        <v>206093</v>
      </c>
      <c r="AL89" s="6">
        <f>AK89/C89</f>
        <v>903.9166666666666</v>
      </c>
      <c r="AM89" s="44">
        <v>0</v>
      </c>
      <c r="AN89" s="63">
        <v>0</v>
      </c>
      <c r="AO89" s="44">
        <v>0</v>
      </c>
      <c r="AP89" s="63">
        <v>60684</v>
      </c>
      <c r="AQ89" s="44">
        <v>0</v>
      </c>
      <c r="AR89" s="63">
        <v>607</v>
      </c>
      <c r="AS89" s="44">
        <v>0</v>
      </c>
      <c r="AT89" s="63">
        <v>2452</v>
      </c>
      <c r="AU89" s="44">
        <v>1154</v>
      </c>
      <c r="AV89" s="44">
        <v>0</v>
      </c>
      <c r="AW89" s="68">
        <v>1154</v>
      </c>
      <c r="AX89" s="44">
        <v>253</v>
      </c>
      <c r="AY89" s="44">
        <v>0</v>
      </c>
      <c r="AZ89" s="63">
        <v>253</v>
      </c>
      <c r="BA89" s="84">
        <f>AZ89/C89</f>
        <v>1.1096491228070176</v>
      </c>
      <c r="BB89" s="85">
        <f>AW89/AZ89</f>
        <v>4.561264822134388</v>
      </c>
      <c r="BC89" s="63">
        <v>0</v>
      </c>
      <c r="BD89" s="44">
        <v>14960</v>
      </c>
      <c r="BE89" s="89">
        <v>1318</v>
      </c>
      <c r="BF89" s="6">
        <f>BE89/C89</f>
        <v>5.780701754385965</v>
      </c>
      <c r="BG89" s="44">
        <v>36</v>
      </c>
      <c r="BH89" s="63">
        <v>345</v>
      </c>
      <c r="BI89" s="6">
        <f>BH89/C89</f>
        <v>1.513157894736842</v>
      </c>
      <c r="BJ89" s="44">
        <v>70</v>
      </c>
      <c r="BK89" s="44">
        <v>2030</v>
      </c>
      <c r="BL89" s="5">
        <f>BK89/C89</f>
        <v>8.903508771929825</v>
      </c>
      <c r="BM89" s="63">
        <v>27</v>
      </c>
      <c r="BN89" s="4">
        <f>BM89/C89</f>
        <v>0.11842105263157894</v>
      </c>
      <c r="BO89" s="73" t="s">
        <v>112</v>
      </c>
      <c r="BP89" s="73" t="s">
        <v>113</v>
      </c>
      <c r="BQ89" s="73" t="s">
        <v>113</v>
      </c>
      <c r="BR89" s="73" t="s">
        <v>112</v>
      </c>
      <c r="BS89" s="73" t="s">
        <v>113</v>
      </c>
      <c r="BT89" s="73" t="s">
        <v>113</v>
      </c>
      <c r="BU89" s="73" t="s">
        <v>112</v>
      </c>
      <c r="BV89" s="73" t="s">
        <v>113</v>
      </c>
      <c r="BW89" s="73" t="s">
        <v>113</v>
      </c>
    </row>
    <row r="90" spans="16:17" ht="9">
      <c r="P90" s="29"/>
      <c r="Q90" s="30"/>
    </row>
    <row r="94" ht="9">
      <c r="A94" s="138" t="s">
        <v>191</v>
      </c>
    </row>
    <row r="95" ht="9">
      <c r="A95" s="139" t="s">
        <v>190</v>
      </c>
    </row>
    <row r="96" ht="9">
      <c r="A96" s="138" t="s">
        <v>192</v>
      </c>
    </row>
    <row r="97" ht="21" customHeight="1">
      <c r="A97" s="140" t="s">
        <v>193</v>
      </c>
    </row>
    <row r="98" ht="9">
      <c r="A98" s="1" t="s">
        <v>194</v>
      </c>
    </row>
    <row r="99" ht="9">
      <c r="A99" s="104" t="s">
        <v>195</v>
      </c>
    </row>
    <row r="100" ht="9">
      <c r="A100" s="1" t="s">
        <v>196</v>
      </c>
    </row>
  </sheetData>
  <mergeCells count="25">
    <mergeCell ref="T2:Y2"/>
    <mergeCell ref="T3:U3"/>
    <mergeCell ref="Z2:AB2"/>
    <mergeCell ref="AC2:AE2"/>
    <mergeCell ref="E2:K2"/>
    <mergeCell ref="L2:Q2"/>
    <mergeCell ref="R2:S2"/>
    <mergeCell ref="J3:K3"/>
    <mergeCell ref="L3:N3"/>
    <mergeCell ref="O3:Q3"/>
    <mergeCell ref="R3:S3"/>
    <mergeCell ref="BG3:BI3"/>
    <mergeCell ref="AJ2:AL2"/>
    <mergeCell ref="AM2:AN2"/>
    <mergeCell ref="AO2:AP2"/>
    <mergeCell ref="AQ2:AR2"/>
    <mergeCell ref="AS2:AT2"/>
    <mergeCell ref="AU2:BC2"/>
    <mergeCell ref="AU3:AW3"/>
    <mergeCell ref="AX3:AZ3"/>
    <mergeCell ref="BO2:BR2"/>
    <mergeCell ref="BS2:BW2"/>
    <mergeCell ref="BD2:BF2"/>
    <mergeCell ref="BG2:BI2"/>
    <mergeCell ref="BJ2:BM2"/>
  </mergeCells>
  <printOptions/>
  <pageMargins left="0.5" right="0.25" top="0.25" bottom="0.25" header="0.5" footer="0.5"/>
  <pageSetup horizontalDpi="600" verticalDpi="600" orientation="landscape" r:id="rId1"/>
  <headerFooter alignWithMargins="0">
    <oddHeader>&amp;C&amp;"Arial,Bold"&amp;8COLORADO ACADEMIC LIBRARY STATISTICS 2004</oddHeader>
  </headerFooter>
  <colBreaks count="3" manualBreakCount="3">
    <brk id="35" max="65535" man="1"/>
    <brk id="55" max="65535" man="1"/>
    <brk id="66" max="65535" man="1"/>
  </colBreaks>
  <ignoredErrors>
    <ignoredError sqref="AA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Kolman-Weber_M</dc:creator>
  <cp:keywords/>
  <dc:description/>
  <cp:lastModifiedBy>lietzau_z</cp:lastModifiedBy>
  <cp:lastPrinted>2005-11-15T22:18:59Z</cp:lastPrinted>
  <dcterms:created xsi:type="dcterms:W3CDTF">2005-09-15T18:12:55Z</dcterms:created>
  <dcterms:modified xsi:type="dcterms:W3CDTF">2007-12-05T21:50:08Z</dcterms:modified>
  <cp:category/>
  <cp:version/>
  <cp:contentType/>
  <cp:contentStatus/>
</cp:coreProperties>
</file>