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65" windowWidth="20010" windowHeight="7680" activeTab="2"/>
  </bookViews>
  <sheets>
    <sheet name="Calculations" sheetId="1" r:id="rId1"/>
    <sheet name="High Plains" sheetId="4" r:id="rId2"/>
    <sheet name="Percentiles" sheetId="3" r:id="rId3"/>
    <sheet name="Comparisons" sheetId="5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K5" i="5" l="1"/>
  <c r="K4" i="5"/>
  <c r="I17" i="1" l="1"/>
  <c r="I16" i="1"/>
  <c r="I15" i="1"/>
  <c r="I13" i="1"/>
  <c r="I14" i="1" s="1"/>
  <c r="G14" i="1"/>
  <c r="D17" i="1"/>
  <c r="D16" i="1"/>
  <c r="G17" i="1"/>
  <c r="G16" i="1"/>
  <c r="G15" i="1"/>
  <c r="G13" i="1"/>
  <c r="B17" i="1" l="1"/>
  <c r="B16" i="1"/>
  <c r="D15" i="1"/>
  <c r="D13" i="1"/>
  <c r="D14" i="1" s="1"/>
  <c r="B15" i="1"/>
  <c r="B14" i="1"/>
  <c r="B13" i="1"/>
</calcChain>
</file>

<file path=xl/sharedStrings.xml><?xml version="1.0" encoding="utf-8"?>
<sst xmlns="http://schemas.openxmlformats.org/spreadsheetml/2006/main" count="313" uniqueCount="231">
  <si>
    <t>Total</t>
  </si>
  <si>
    <t>Average</t>
  </si>
  <si>
    <t>Median</t>
  </si>
  <si>
    <t>Example</t>
  </si>
  <si>
    <t>Arithmatic</t>
  </si>
  <si>
    <t>Excel</t>
  </si>
  <si>
    <t>Q1</t>
  </si>
  <si>
    <t>Q3</t>
  </si>
  <si>
    <t>Session</t>
  </si>
  <si>
    <t>Population Group</t>
  </si>
  <si>
    <t>ALA-MLS Librarians (FTE)</t>
  </si>
  <si>
    <t>Total Librarians (FTE)</t>
  </si>
  <si>
    <t>Other Paid Staff (FTE)</t>
  </si>
  <si>
    <t>Total Staff (FTE)</t>
  </si>
  <si>
    <t>Colorado</t>
  </si>
  <si>
    <t>100,000 and over</t>
  </si>
  <si>
    <t>25,000 to 99,999</t>
  </si>
  <si>
    <t>10,000 to 24,999</t>
  </si>
  <si>
    <t>5,000 to 9,999</t>
  </si>
  <si>
    <t>2,500 to 4,999</t>
  </si>
  <si>
    <t>1,000 to 2,499</t>
  </si>
  <si>
    <t>Under 1,000</t>
  </si>
  <si>
    <t>Resort Libraries</t>
  </si>
  <si>
    <t>Staff Salaries</t>
  </si>
  <si>
    <t>Benefits</t>
  </si>
  <si>
    <t>Total Staff Expenditures</t>
  </si>
  <si>
    <t>Expenditures on Professional Development</t>
  </si>
  <si>
    <t>Print Volumes</t>
  </si>
  <si>
    <t>Subscriptions</t>
  </si>
  <si>
    <t>Total Print Expenditures</t>
  </si>
  <si>
    <t>E-Resources (digital)</t>
  </si>
  <si>
    <t>Miscellaneous Operating Expenditures</t>
  </si>
  <si>
    <t>Total Operating Expenditures</t>
  </si>
  <si>
    <t>Capital Expenditures</t>
  </si>
  <si>
    <t>E-Books</t>
  </si>
  <si>
    <t>Audio (Physical)</t>
  </si>
  <si>
    <t>Audio (Downloadable)</t>
  </si>
  <si>
    <t>Total Audio</t>
  </si>
  <si>
    <t>Visits</t>
  </si>
  <si>
    <t>Reference Transactions</t>
  </si>
  <si>
    <t>Annual Operating Hours</t>
  </si>
  <si>
    <t>Evening &amp; Weekend Hours Per Week</t>
  </si>
  <si>
    <t>Program Offerings</t>
  </si>
  <si>
    <t>Children's Programs</t>
  </si>
  <si>
    <t>YA Programs</t>
  </si>
  <si>
    <t>Adult Programs</t>
  </si>
  <si>
    <t>Total Programs</t>
  </si>
  <si>
    <t>Library</t>
  </si>
  <si>
    <t>Street Address</t>
  </si>
  <si>
    <t>Mailing Address</t>
  </si>
  <si>
    <t>City</t>
  </si>
  <si>
    <t>Zip Code</t>
  </si>
  <si>
    <t>County</t>
  </si>
  <si>
    <t>Telephone</t>
  </si>
  <si>
    <t>Fax</t>
  </si>
  <si>
    <t>Web Address</t>
  </si>
  <si>
    <t>Director</t>
  </si>
  <si>
    <t>FSCS ID</t>
  </si>
  <si>
    <t>ILLs Loaned</t>
  </si>
  <si>
    <t>ILLs Borrowed</t>
  </si>
  <si>
    <t>Dept Head Salary (high)</t>
  </si>
  <si>
    <t>Dept Head Salary (low)</t>
  </si>
  <si>
    <t>Manager or Supervisor Salary (high)</t>
  </si>
  <si>
    <t>MLS Required - Dept. Head</t>
  </si>
  <si>
    <t>Manager or Supervisor Salary (low)</t>
  </si>
  <si>
    <t>MLS Required - Manager/Supervisor</t>
  </si>
  <si>
    <t>Local Capital Revenue</t>
  </si>
  <si>
    <t>State Capital Revenue</t>
  </si>
  <si>
    <t>Federal Capital Revenue</t>
  </si>
  <si>
    <t>Other Capital Revenue</t>
  </si>
  <si>
    <t>Total Capital Revenue</t>
  </si>
  <si>
    <t>Materials Challenges</t>
  </si>
  <si>
    <t>Internet Challenges</t>
  </si>
  <si>
    <t>Total Number of Challenges</t>
  </si>
  <si>
    <t>Number of Challenged Titles</t>
  </si>
  <si>
    <t>Children's Circulation</t>
  </si>
  <si>
    <t>Circulation of Electronic Materials</t>
  </si>
  <si>
    <t>Total Circulation</t>
  </si>
  <si>
    <t>Average hours open per week, per outlet</t>
  </si>
  <si>
    <t>State Cooperative Agreements</t>
  </si>
  <si>
    <t>Video - Physical</t>
  </si>
  <si>
    <t>Video - Downloadable</t>
  </si>
  <si>
    <t>Total Video</t>
  </si>
  <si>
    <t>Electronic Subscriptions</t>
  </si>
  <si>
    <t>Local/Other Electronic Databases</t>
  </si>
  <si>
    <t>State Electronic Databases</t>
  </si>
  <si>
    <t>Total Databases</t>
  </si>
  <si>
    <t>Number of Unique Visitors to Library Website</t>
  </si>
  <si>
    <t>Total Annual Website Visits</t>
  </si>
  <si>
    <t>Uses of Internet Computers</t>
  </si>
  <si>
    <t>Number of Wireless Access Uses</t>
  </si>
  <si>
    <t>Public Access Internet Computers</t>
  </si>
  <si>
    <t>Remote Access to OPAC?</t>
  </si>
  <si>
    <t>PACs with Access to Databases</t>
  </si>
  <si>
    <t>Remote Access to Databases?</t>
  </si>
  <si>
    <t>Provide Wireless Access?</t>
  </si>
  <si>
    <t>Central Library</t>
  </si>
  <si>
    <t>Number of Branches</t>
  </si>
  <si>
    <t>Total Central and Branches</t>
  </si>
  <si>
    <t>Number of Bookmobiles</t>
  </si>
  <si>
    <t>Number of Outreach Vehicles</t>
  </si>
  <si>
    <t>Number of Other Outlets</t>
  </si>
  <si>
    <t>Friends Group?</t>
  </si>
  <si>
    <t>Library Foundation?</t>
  </si>
  <si>
    <t>Number of Foundation Members</t>
  </si>
  <si>
    <t>Staff Expenditures per Capita</t>
  </si>
  <si>
    <t>Materials Expenditures per Capita</t>
  </si>
  <si>
    <t>Other Expenditures per Capita</t>
  </si>
  <si>
    <t>Total Expenditures per Capita</t>
  </si>
  <si>
    <t>Local Revenue per Capita</t>
  </si>
  <si>
    <t>Staff Expenditures as Percent of Total Operating Expenditures</t>
  </si>
  <si>
    <t>Materials Expenditures as Percent of Total Operating Expenditures</t>
  </si>
  <si>
    <t>Library's Local Name</t>
  </si>
  <si>
    <t>LSA Population</t>
  </si>
  <si>
    <t>Legal Basis</t>
  </si>
  <si>
    <t>Geographic Code</t>
  </si>
  <si>
    <t>LSA Registered Borrowers</t>
  </si>
  <si>
    <t>Non-Resident Registered Borrowers</t>
  </si>
  <si>
    <t>Director Annual Salary</t>
  </si>
  <si>
    <t>Staff per 1,000 Served</t>
  </si>
  <si>
    <t>Director Weekly Hours</t>
  </si>
  <si>
    <t>Staff per 10,000 Circulation</t>
  </si>
  <si>
    <t>Staff per 1,000 Reference Transactions</t>
  </si>
  <si>
    <t>MLS required - Director</t>
  </si>
  <si>
    <t>Assistant Director Salary (high)</t>
  </si>
  <si>
    <t>Print Volumes per Capita</t>
  </si>
  <si>
    <t>Subscriptions per 1,000 Served</t>
  </si>
  <si>
    <t>Assistant Director Salary (low)</t>
  </si>
  <si>
    <t>Videos per 1,000 Served</t>
  </si>
  <si>
    <t>Music Items per 1,000 Served</t>
  </si>
  <si>
    <t>MLS Required - Associate Director</t>
  </si>
  <si>
    <t>E-books per 1000 Served</t>
  </si>
  <si>
    <t>Electronic Subscriptions per 1,000 Served</t>
  </si>
  <si>
    <t>Non-Supervising Librarian Salary (high)</t>
  </si>
  <si>
    <t>Non-Supervising Librarian Salary (low)</t>
  </si>
  <si>
    <t>MLS Required - Librarian</t>
  </si>
  <si>
    <t>Print Volumes2</t>
  </si>
  <si>
    <t>Subscriptions3</t>
  </si>
  <si>
    <t>Other Materials Expenditures</t>
  </si>
  <si>
    <t>Total Other Materials Exp.</t>
  </si>
  <si>
    <t>Total Collection Expenditures</t>
  </si>
  <si>
    <t>Unreserved Undesignated Fund Balance</t>
  </si>
  <si>
    <t>Reserved (Restricted) Fund Balance</t>
  </si>
  <si>
    <t>City General Fund</t>
  </si>
  <si>
    <t>County General Fund</t>
  </si>
  <si>
    <t>City Sales Tax</t>
  </si>
  <si>
    <t>County Sales Tax</t>
  </si>
  <si>
    <t>City Mill Levy</t>
  </si>
  <si>
    <t>County Mill Levy</t>
  </si>
  <si>
    <t>District Mill Levy</t>
  </si>
  <si>
    <t>Total Local Operating Revenue</t>
  </si>
  <si>
    <t>Total State Operating Revenue</t>
  </si>
  <si>
    <t>Total Federal Operating Revenue</t>
  </si>
  <si>
    <t>Other Operating Revenue</t>
  </si>
  <si>
    <t>Total Operating Revenue</t>
  </si>
  <si>
    <t>Library Assistant (high)</t>
  </si>
  <si>
    <t>Library Assistant (low)</t>
  </si>
  <si>
    <t>Library Clerk Hourly (high)</t>
  </si>
  <si>
    <t>Library Clerk Hourly (low)</t>
  </si>
  <si>
    <t>Registration as Percent of Population</t>
  </si>
  <si>
    <t>Library Visits per Capita</t>
  </si>
  <si>
    <t>Circulation per Capita</t>
  </si>
  <si>
    <t>Evening and Weekend Hours as Percent of Hours Open</t>
  </si>
  <si>
    <t>Reference Transactions per Capita</t>
  </si>
  <si>
    <t>Turnover Rate (Physical Collection)</t>
  </si>
  <si>
    <t>Program Attendance per 1,000 Served</t>
  </si>
  <si>
    <t>Circulation per Capita4</t>
  </si>
  <si>
    <t>Evening and Weekend Hours as Percent of Hours Open5</t>
  </si>
  <si>
    <t>Local Revenue per Capita6</t>
  </si>
  <si>
    <t>Materials Expenditures as Percent of Total Operating Expenditures7</t>
  </si>
  <si>
    <t>Materials Expenditures per Capita8</t>
  </si>
  <si>
    <t>Music Items per 1,000 Served9</t>
  </si>
  <si>
    <t>Print Volumes per Capita10</t>
  </si>
  <si>
    <t>Program Attendance per 1,000 Served11</t>
  </si>
  <si>
    <t>Public Service Hours per Week</t>
  </si>
  <si>
    <t>Reference Transactions per Capita12</t>
  </si>
  <si>
    <t>Registration as Percent of Population13</t>
  </si>
  <si>
    <t>Staff Expenditures as Percent of Total Operating Expenditures14</t>
  </si>
  <si>
    <t>Staff per 10,000 Circulation15</t>
  </si>
  <si>
    <t>Staff per 1,000 Reference Transactions16</t>
  </si>
  <si>
    <t>Staff per 1,000 Served17</t>
  </si>
  <si>
    <t>Subscriptions per 1,000 Served18</t>
  </si>
  <si>
    <t>Turnover Rate (Physical Collection)19</t>
  </si>
  <si>
    <t>Videos per 1,000 Served20</t>
  </si>
  <si>
    <t>Library Visits per Capita21</t>
  </si>
  <si>
    <t>Public Access Computers per 1,000 Served</t>
  </si>
  <si>
    <t>Children's Program Attendance</t>
  </si>
  <si>
    <t>YA Program Attendance</t>
  </si>
  <si>
    <t>Adult Program Attendance</t>
  </si>
  <si>
    <t>Total Program Attendance</t>
  </si>
  <si>
    <t>Summer Reading for Children?</t>
  </si>
  <si>
    <t>Summer Reading Registrants</t>
  </si>
  <si>
    <t>Summer Reading for Teens?</t>
  </si>
  <si>
    <t>Teen Summer Reading Registrants</t>
  </si>
  <si>
    <t>Summer Reading for Adults?</t>
  </si>
  <si>
    <t>Adult Summer Reading Registrants</t>
  </si>
  <si>
    <t>Number of individuals directly engaged</t>
  </si>
  <si>
    <t>Number of individuals exposed to the library</t>
  </si>
  <si>
    <t>High Plains Library District (Weld County)</t>
  </si>
  <si>
    <t>2650 W. 29TH ST.</t>
  </si>
  <si>
    <t>GREELEY</t>
  </si>
  <si>
    <t>WELD</t>
  </si>
  <si>
    <t>(970) 506-8551</t>
  </si>
  <si>
    <t>www.MyLibrary.us</t>
  </si>
  <si>
    <t>Janine Reid</t>
  </si>
  <si>
    <t>CO0145</t>
  </si>
  <si>
    <t>Yes</t>
  </si>
  <si>
    <t>No</t>
  </si>
  <si>
    <t>HIGH PLAINS LIBRARY DISTRICT (WELD COUNTY)</t>
  </si>
  <si>
    <t>LD</t>
  </si>
  <si>
    <t>CO2</t>
  </si>
  <si>
    <t>High Plains</t>
  </si>
  <si>
    <t>Ratio</t>
  </si>
  <si>
    <t>Summary:</t>
  </si>
  <si>
    <t>LSA Registered</t>
  </si>
  <si>
    <t>Value</t>
  </si>
  <si>
    <t>Population</t>
  </si>
  <si>
    <t>25th</t>
  </si>
  <si>
    <t>50th</t>
  </si>
  <si>
    <t>75th</t>
  </si>
  <si>
    <t>95th</t>
  </si>
  <si>
    <t>Circ Per Capita</t>
  </si>
  <si>
    <t>Circ Per Cap Percentiles</t>
  </si>
  <si>
    <t>Programs</t>
  </si>
  <si>
    <t>Circulation</t>
  </si>
  <si>
    <t>Empty</t>
  </si>
  <si>
    <t>Use the "High Plains" tab to find the right data and add copy it into the pink cells above.</t>
  </si>
  <si>
    <t>Tip: You can find the right data more quickly by searching for "Programs"</t>
  </si>
  <si>
    <t>1) Use the "High Plains" tab to find the right data and add copy it into the pink cells on the left</t>
  </si>
  <si>
    <t>Note: Circ per Cap is based on LSA Population.</t>
  </si>
  <si>
    <t>2) Use the "High Plains" tab to find the right data and add copy it into the pink cells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</si>
</sst>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3" borderId="1" xfId="0" applyFill="1" applyBorder="1"/>
    <xf numFmtId="0" fontId="0" fillId="4" borderId="1" xfId="0" applyFill="1" applyBorder="1"/>
    <xf numFmtId="3" fontId="0" fillId="0" borderId="1" xfId="0" applyNumberFormat="1" applyBorder="1"/>
    <xf numFmtId="0" fontId="0" fillId="5" borderId="1" xfId="0" applyFill="1" applyBorder="1"/>
    <xf numFmtId="0" fontId="1" fillId="0" borderId="3" xfId="0" applyFont="1" applyBorder="1"/>
    <xf numFmtId="0" fontId="0" fillId="6" borderId="4" xfId="0" applyFont="1" applyFill="1" applyBorder="1"/>
    <xf numFmtId="3" fontId="0" fillId="6" borderId="4" xfId="0" applyNumberFormat="1" applyFont="1" applyFill="1" applyBorder="1"/>
    <xf numFmtId="6" fontId="0" fillId="6" borderId="4" xfId="0" applyNumberFormat="1" applyFont="1" applyFill="1" applyBorder="1"/>
    <xf numFmtId="8" fontId="0" fillId="6" borderId="4" xfId="0" applyNumberFormat="1" applyFont="1" applyFill="1" applyBorder="1"/>
    <xf numFmtId="9" fontId="0" fillId="6" borderId="4" xfId="0" applyNumberFormat="1" applyFont="1" applyFill="1" applyBorder="1"/>
    <xf numFmtId="0" fontId="1" fillId="0" borderId="5" xfId="0" applyFont="1" applyBorder="1"/>
    <xf numFmtId="0" fontId="0" fillId="6" borderId="6" xfId="0" applyFont="1" applyFill="1" applyBorder="1"/>
    <xf numFmtId="0" fontId="0" fillId="0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5" borderId="1" xfId="0" applyFill="1" applyBorder="1" applyAlignment="1">
      <alignment vertical="top" wrapText="1"/>
    </xf>
    <xf numFmtId="0" fontId="0" fillId="12" borderId="1" xfId="0" applyFill="1" applyBorder="1"/>
    <xf numFmtId="0" fontId="0" fillId="0" borderId="1" xfId="0" applyBorder="1" applyAlignment="1">
      <alignment horizontal="left" vertical="top"/>
    </xf>
    <xf numFmtId="0" fontId="0" fillId="9" borderId="1" xfId="0" applyFill="1" applyBorder="1" applyAlignment="1">
      <alignment vertical="center"/>
    </xf>
    <xf numFmtId="0" fontId="0" fillId="13" borderId="7" xfId="0" applyFill="1" applyBorder="1"/>
    <xf numFmtId="0" fontId="0" fillId="13" borderId="8" xfId="0" applyFill="1" applyBorder="1"/>
    <xf numFmtId="0" fontId="0" fillId="13" borderId="9" xfId="0" applyFill="1" applyBorder="1"/>
    <xf numFmtId="0" fontId="0" fillId="13" borderId="10" xfId="0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13" xfId="0" applyFill="1" applyBorder="1"/>
    <xf numFmtId="0" fontId="0" fillId="13" borderId="14" xfId="0" applyFill="1" applyBorder="1"/>
    <xf numFmtId="0" fontId="0" fillId="13" borderId="15" xfId="0" applyFill="1" applyBorder="1"/>
    <xf numFmtId="3" fontId="0" fillId="9" borderId="1" xfId="0" applyNumberFormat="1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[1]Sheet2!$D$14:$D$17</c:f>
              <c:numCache>
                <c:formatCode>General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2</xdr:row>
      <xdr:rowOff>28575</xdr:rowOff>
    </xdr:from>
    <xdr:to>
      <xdr:col>17</xdr:col>
      <xdr:colOff>238125</xdr:colOff>
      <xdr:row>16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6%20OBE\CTBL\Patron%20Survey%202016\Report\Charts%20for%20Report\2016_Charts_1_to_12_Master_Sample_4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- Sample"/>
      <sheetName val="1 - Age"/>
      <sheetName val="2 - Education"/>
      <sheetName val="3 - Education"/>
      <sheetName val="4 - Student_Type"/>
      <sheetName val="4.2 - Student_Type"/>
      <sheetName val="5 - Method_Communication"/>
      <sheetName val="6 - frequency_communication"/>
      <sheetName val="7 - Social_networking"/>
      <sheetName val="8 - Social Networking Type"/>
      <sheetName val="Table 1 - Age by Soc Network"/>
      <sheetName val="Age by Soc Networ Chart"/>
      <sheetName val="9, 10, 11 - Bookclubs"/>
      <sheetName val="9.2, 10.2, 11.2 - Bookclubs"/>
      <sheetName val="12 - Value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D14">
            <v>0.25</v>
          </cell>
        </row>
        <row r="15">
          <cell r="D15">
            <v>0.25</v>
          </cell>
        </row>
        <row r="16">
          <cell r="D16">
            <v>0.25</v>
          </cell>
        </row>
        <row r="17">
          <cell r="D17">
            <v>0.25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1:B178" totalsRowShown="0" tableBorderDxfId="2">
  <autoFilter ref="A1:B178"/>
  <tableColumns count="2">
    <tableColumn id="1" name="Library" dataDxfId="1"/>
    <tableColumn id="2" name="High Plains Library District (Weld County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V12" sqref="V12"/>
    </sheetView>
  </sheetViews>
  <sheetFormatPr defaultRowHeight="15" x14ac:dyDescent="0.25"/>
  <cols>
    <col min="4" max="4" width="10.7109375" customWidth="1"/>
    <col min="9" max="9" width="11.42578125" customWidth="1"/>
    <col min="11" max="11" width="12.28515625" customWidth="1"/>
  </cols>
  <sheetData>
    <row r="1" spans="1:9" x14ac:dyDescent="0.25">
      <c r="B1" s="19" t="s">
        <v>3</v>
      </c>
      <c r="D1" s="19" t="s">
        <v>3</v>
      </c>
      <c r="G1" s="19" t="s">
        <v>8</v>
      </c>
      <c r="I1" s="19" t="s">
        <v>8</v>
      </c>
    </row>
    <row r="2" spans="1:9" x14ac:dyDescent="0.25">
      <c r="B2" s="20" t="s">
        <v>5</v>
      </c>
      <c r="D2" s="21" t="s">
        <v>4</v>
      </c>
      <c r="G2" s="20" t="s">
        <v>5</v>
      </c>
      <c r="I2" s="21" t="s">
        <v>4</v>
      </c>
    </row>
    <row r="3" spans="1:9" x14ac:dyDescent="0.25">
      <c r="B3" s="1">
        <v>1</v>
      </c>
      <c r="D3" s="1">
        <v>1</v>
      </c>
      <c r="G3" s="1"/>
      <c r="I3" s="1"/>
    </row>
    <row r="4" spans="1:9" x14ac:dyDescent="0.25">
      <c r="B4" s="1">
        <v>5</v>
      </c>
      <c r="D4" s="18">
        <v>1</v>
      </c>
      <c r="G4" s="1"/>
      <c r="I4" s="18"/>
    </row>
    <row r="5" spans="1:9" x14ac:dyDescent="0.25">
      <c r="B5" s="1">
        <v>3</v>
      </c>
      <c r="D5" s="2">
        <v>2</v>
      </c>
      <c r="G5" s="1"/>
      <c r="I5" s="2"/>
    </row>
    <row r="6" spans="1:9" x14ac:dyDescent="0.25">
      <c r="B6" s="1">
        <v>7</v>
      </c>
      <c r="D6" s="1">
        <v>2</v>
      </c>
      <c r="G6" s="1"/>
      <c r="I6" s="1"/>
    </row>
    <row r="7" spans="1:9" x14ac:dyDescent="0.25">
      <c r="B7" s="1">
        <v>2</v>
      </c>
      <c r="D7" s="2">
        <v>3</v>
      </c>
      <c r="G7" s="1"/>
      <c r="I7" s="2"/>
    </row>
    <row r="8" spans="1:9" x14ac:dyDescent="0.25">
      <c r="B8" s="1">
        <v>2</v>
      </c>
      <c r="D8" s="2">
        <v>4</v>
      </c>
      <c r="G8" s="1"/>
      <c r="I8" s="2"/>
    </row>
    <row r="9" spans="1:9" x14ac:dyDescent="0.25">
      <c r="B9" s="1">
        <v>4</v>
      </c>
      <c r="D9" s="1">
        <v>4</v>
      </c>
      <c r="G9" s="1"/>
      <c r="I9" s="1"/>
    </row>
    <row r="10" spans="1:9" x14ac:dyDescent="0.25">
      <c r="B10" s="1">
        <v>4</v>
      </c>
      <c r="D10" s="2">
        <v>5</v>
      </c>
      <c r="G10" s="1"/>
      <c r="I10" s="2"/>
    </row>
    <row r="11" spans="1:9" x14ac:dyDescent="0.25">
      <c r="B11" s="1">
        <v>9</v>
      </c>
      <c r="D11" s="18">
        <v>7</v>
      </c>
      <c r="G11" s="1"/>
      <c r="I11" s="18"/>
    </row>
    <row r="12" spans="1:9" x14ac:dyDescent="0.25">
      <c r="B12" s="3">
        <v>1</v>
      </c>
      <c r="D12" s="1">
        <v>9</v>
      </c>
      <c r="G12" s="3"/>
      <c r="I12" s="1"/>
    </row>
    <row r="13" spans="1:9" x14ac:dyDescent="0.25">
      <c r="A13" s="1" t="s">
        <v>0</v>
      </c>
      <c r="B13" s="5">
        <f>SUM(B3:B12)</f>
        <v>38</v>
      </c>
      <c r="D13" s="5">
        <f>SUM(D3:D12)</f>
        <v>38</v>
      </c>
      <c r="F13" s="1" t="s">
        <v>0</v>
      </c>
      <c r="G13" s="5">
        <f>SUM(G3:G12)</f>
        <v>0</v>
      </c>
      <c r="I13" s="5">
        <f>SUM(I3:I12)</f>
        <v>0</v>
      </c>
    </row>
    <row r="14" spans="1:9" x14ac:dyDescent="0.25">
      <c r="A14" s="1" t="s">
        <v>1</v>
      </c>
      <c r="B14" s="5">
        <f>AVERAGE(B3:B12)</f>
        <v>3.8</v>
      </c>
      <c r="D14" s="5">
        <f>D13/10</f>
        <v>3.8</v>
      </c>
      <c r="F14" s="1" t="s">
        <v>1</v>
      </c>
      <c r="G14" s="5" t="e">
        <f>AVERAGE(G3:G12)</f>
        <v>#DIV/0!</v>
      </c>
      <c r="I14" s="5">
        <f>I13/10</f>
        <v>0</v>
      </c>
    </row>
    <row r="15" spans="1:9" x14ac:dyDescent="0.25">
      <c r="A15" s="1" t="s">
        <v>2</v>
      </c>
      <c r="B15" s="5">
        <f>MEDIAN(B3:B12)</f>
        <v>3.5</v>
      </c>
      <c r="D15" s="5">
        <f>(D7+D8)/2</f>
        <v>3.5</v>
      </c>
      <c r="F15" s="1" t="s">
        <v>2</v>
      </c>
      <c r="G15" s="5" t="e">
        <f>MEDIAN(G3:G12)</f>
        <v>#NUM!</v>
      </c>
      <c r="I15" s="5">
        <f>(I7+I8)/2</f>
        <v>0</v>
      </c>
    </row>
    <row r="16" spans="1:9" x14ac:dyDescent="0.25">
      <c r="A16" s="1" t="s">
        <v>6</v>
      </c>
      <c r="B16" s="1">
        <f>_xlfn.QUARTILE.EXC(B3:B12,1)</f>
        <v>1.75</v>
      </c>
      <c r="D16" s="1">
        <f>D5</f>
        <v>2</v>
      </c>
      <c r="F16" s="1" t="s">
        <v>6</v>
      </c>
      <c r="G16" s="1" t="e">
        <f>_xlfn.QUARTILE.EXC(G3:G12,1)</f>
        <v>#NUM!</v>
      </c>
      <c r="I16" s="1">
        <f>I5</f>
        <v>0</v>
      </c>
    </row>
    <row r="17" spans="1:9" x14ac:dyDescent="0.25">
      <c r="A17" s="1" t="s">
        <v>7</v>
      </c>
      <c r="B17" s="1">
        <f>_xlfn.QUARTILE.EXC(B3:B12,3)</f>
        <v>5.5</v>
      </c>
      <c r="D17" s="1">
        <f>D10</f>
        <v>5</v>
      </c>
      <c r="F17" s="1" t="s">
        <v>7</v>
      </c>
      <c r="G17" s="1" t="e">
        <f>_xlfn.QUARTILE.EXC(G3:G12,3)</f>
        <v>#NUM!</v>
      </c>
      <c r="I17" s="1">
        <f>I10</f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8"/>
  <sheetViews>
    <sheetView workbookViewId="0">
      <selection activeCell="A180" sqref="A180"/>
    </sheetView>
  </sheetViews>
  <sheetFormatPr defaultRowHeight="15" x14ac:dyDescent="0.25"/>
  <cols>
    <col min="1" max="1" width="37.5703125" customWidth="1"/>
    <col min="2" max="2" width="39.28515625" customWidth="1"/>
    <col min="6" max="6" width="21.140625" customWidth="1"/>
    <col min="7" max="7" width="14.7109375" customWidth="1"/>
    <col min="8" max="8" width="15" customWidth="1"/>
    <col min="9" max="9" width="16.85546875" customWidth="1"/>
    <col min="10" max="10" width="18.5703125" customWidth="1"/>
  </cols>
  <sheetData>
    <row r="1" spans="1:2" ht="15.75" thickBot="1" x14ac:dyDescent="0.3">
      <c r="A1" s="14" t="s">
        <v>47</v>
      </c>
      <c r="B1" s="15" t="s">
        <v>198</v>
      </c>
    </row>
    <row r="2" spans="1:2" ht="15.75" thickBot="1" x14ac:dyDescent="0.3">
      <c r="A2" s="8" t="s">
        <v>48</v>
      </c>
      <c r="B2" s="9" t="s">
        <v>199</v>
      </c>
    </row>
    <row r="3" spans="1:2" ht="15.75" thickBot="1" x14ac:dyDescent="0.3">
      <c r="A3" s="8" t="s">
        <v>49</v>
      </c>
      <c r="B3" s="9" t="s">
        <v>199</v>
      </c>
    </row>
    <row r="4" spans="1:2" ht="15.75" thickBot="1" x14ac:dyDescent="0.3">
      <c r="A4" s="8" t="s">
        <v>50</v>
      </c>
      <c r="B4" s="9" t="s">
        <v>200</v>
      </c>
    </row>
    <row r="5" spans="1:2" ht="15.75" thickBot="1" x14ac:dyDescent="0.3">
      <c r="A5" s="8" t="s">
        <v>51</v>
      </c>
      <c r="B5" s="9">
        <v>80631</v>
      </c>
    </row>
    <row r="6" spans="1:2" ht="15.75" thickBot="1" x14ac:dyDescent="0.3">
      <c r="A6" s="8" t="s">
        <v>52</v>
      </c>
      <c r="B6" s="9" t="s">
        <v>201</v>
      </c>
    </row>
    <row r="7" spans="1:2" ht="15.75" thickBot="1" x14ac:dyDescent="0.3">
      <c r="A7" s="8" t="s">
        <v>53</v>
      </c>
      <c r="B7" s="9">
        <v>9705068550</v>
      </c>
    </row>
    <row r="8" spans="1:2" ht="15.75" thickBot="1" x14ac:dyDescent="0.3">
      <c r="A8" s="8" t="s">
        <v>54</v>
      </c>
      <c r="B8" s="9" t="s">
        <v>202</v>
      </c>
    </row>
    <row r="9" spans="1:2" ht="15.75" thickBot="1" x14ac:dyDescent="0.3">
      <c r="A9" s="8" t="s">
        <v>55</v>
      </c>
      <c r="B9" s="9" t="s">
        <v>203</v>
      </c>
    </row>
    <row r="10" spans="1:2" ht="15.75" thickBot="1" x14ac:dyDescent="0.3">
      <c r="A10" s="8" t="s">
        <v>56</v>
      </c>
      <c r="B10" s="9" t="s">
        <v>204</v>
      </c>
    </row>
    <row r="11" spans="1:2" ht="15.75" thickBot="1" x14ac:dyDescent="0.3">
      <c r="A11" s="8" t="s">
        <v>57</v>
      </c>
      <c r="B11" s="9" t="s">
        <v>205</v>
      </c>
    </row>
    <row r="12" spans="1:2" ht="15.75" thickBot="1" x14ac:dyDescent="0.3">
      <c r="A12" s="8" t="s">
        <v>38</v>
      </c>
      <c r="B12" s="10">
        <v>1670862</v>
      </c>
    </row>
    <row r="13" spans="1:2" ht="15.75" thickBot="1" x14ac:dyDescent="0.3">
      <c r="A13" s="8" t="s">
        <v>39</v>
      </c>
      <c r="B13" s="10">
        <v>413035</v>
      </c>
    </row>
    <row r="14" spans="1:2" ht="15.75" thickBot="1" x14ac:dyDescent="0.3">
      <c r="A14" s="8" t="s">
        <v>58</v>
      </c>
      <c r="B14" s="10">
        <v>17102</v>
      </c>
    </row>
    <row r="15" spans="1:2" ht="15.75" thickBot="1" x14ac:dyDescent="0.3">
      <c r="A15" s="8" t="s">
        <v>59</v>
      </c>
      <c r="B15" s="10">
        <v>5625</v>
      </c>
    </row>
    <row r="16" spans="1:2" ht="15.75" thickBot="1" x14ac:dyDescent="0.3">
      <c r="A16" s="8" t="s">
        <v>60</v>
      </c>
      <c r="B16" s="11">
        <v>77949</v>
      </c>
    </row>
    <row r="17" spans="1:2" ht="15.75" thickBot="1" x14ac:dyDescent="0.3">
      <c r="A17" s="8" t="s">
        <v>61</v>
      </c>
      <c r="B17" s="11">
        <v>62102</v>
      </c>
    </row>
    <row r="18" spans="1:2" ht="15.75" thickBot="1" x14ac:dyDescent="0.3">
      <c r="A18" s="8" t="s">
        <v>62</v>
      </c>
      <c r="B18" s="11">
        <v>54329</v>
      </c>
    </row>
    <row r="19" spans="1:2" ht="15.75" thickBot="1" x14ac:dyDescent="0.3">
      <c r="A19" s="8" t="s">
        <v>63</v>
      </c>
      <c r="B19" s="9" t="s">
        <v>206</v>
      </c>
    </row>
    <row r="20" spans="1:2" ht="15.75" thickBot="1" x14ac:dyDescent="0.3">
      <c r="A20" s="8" t="s">
        <v>64</v>
      </c>
      <c r="B20" s="11">
        <v>38245</v>
      </c>
    </row>
    <row r="21" spans="1:2" ht="15.75" thickBot="1" x14ac:dyDescent="0.3">
      <c r="A21" s="8" t="s">
        <v>65</v>
      </c>
      <c r="B21" s="9" t="s">
        <v>206</v>
      </c>
    </row>
    <row r="22" spans="1:2" ht="15.75" thickBot="1" x14ac:dyDescent="0.3">
      <c r="A22" s="8" t="s">
        <v>66</v>
      </c>
      <c r="B22" s="11">
        <v>0</v>
      </c>
    </row>
    <row r="23" spans="1:2" ht="15.75" thickBot="1" x14ac:dyDescent="0.3">
      <c r="A23" s="8" t="s">
        <v>67</v>
      </c>
      <c r="B23" s="11">
        <v>0</v>
      </c>
    </row>
    <row r="24" spans="1:2" ht="15.75" thickBot="1" x14ac:dyDescent="0.3">
      <c r="A24" s="8" t="s">
        <v>68</v>
      </c>
      <c r="B24" s="11">
        <v>0</v>
      </c>
    </row>
    <row r="25" spans="1:2" ht="15.75" thickBot="1" x14ac:dyDescent="0.3">
      <c r="A25" s="8" t="s">
        <v>69</v>
      </c>
      <c r="B25" s="11">
        <v>0</v>
      </c>
    </row>
    <row r="26" spans="1:2" ht="15.75" thickBot="1" x14ac:dyDescent="0.3">
      <c r="A26" s="8" t="s">
        <v>70</v>
      </c>
      <c r="B26" s="11">
        <v>0</v>
      </c>
    </row>
    <row r="27" spans="1:2" ht="15.75" thickBot="1" x14ac:dyDescent="0.3">
      <c r="A27" s="8" t="s">
        <v>71</v>
      </c>
      <c r="B27" s="9">
        <v>1</v>
      </c>
    </row>
    <row r="28" spans="1:2" ht="15.75" thickBot="1" x14ac:dyDescent="0.3">
      <c r="A28" s="8" t="s">
        <v>72</v>
      </c>
      <c r="B28" s="9">
        <v>0</v>
      </c>
    </row>
    <row r="29" spans="1:2" ht="15.75" thickBot="1" x14ac:dyDescent="0.3">
      <c r="A29" s="8" t="s">
        <v>73</v>
      </c>
      <c r="B29" s="9">
        <v>1</v>
      </c>
    </row>
    <row r="30" spans="1:2" ht="15.75" thickBot="1" x14ac:dyDescent="0.3">
      <c r="A30" s="8" t="s">
        <v>74</v>
      </c>
      <c r="B30" s="9">
        <v>2</v>
      </c>
    </row>
    <row r="31" spans="1:2" ht="15.75" thickBot="1" x14ac:dyDescent="0.3">
      <c r="A31" s="8" t="s">
        <v>75</v>
      </c>
      <c r="B31" s="10">
        <v>1061748</v>
      </c>
    </row>
    <row r="32" spans="1:2" ht="15.75" thickBot="1" x14ac:dyDescent="0.3">
      <c r="A32" s="8" t="s">
        <v>76</v>
      </c>
      <c r="B32" s="10">
        <v>196294</v>
      </c>
    </row>
    <row r="33" spans="1:2" ht="15.75" thickBot="1" x14ac:dyDescent="0.3">
      <c r="A33" s="8" t="s">
        <v>77</v>
      </c>
      <c r="B33" s="10">
        <v>2781499</v>
      </c>
    </row>
    <row r="34" spans="1:2" ht="15.75" thickBot="1" x14ac:dyDescent="0.3">
      <c r="A34" s="8" t="s">
        <v>40</v>
      </c>
      <c r="B34" s="10">
        <v>40170</v>
      </c>
    </row>
    <row r="35" spans="1:2" ht="15.75" thickBot="1" x14ac:dyDescent="0.3">
      <c r="A35" s="8" t="s">
        <v>41</v>
      </c>
      <c r="B35" s="9">
        <v>247</v>
      </c>
    </row>
    <row r="36" spans="1:2" ht="15.75" thickBot="1" x14ac:dyDescent="0.3">
      <c r="A36" s="8" t="s">
        <v>78</v>
      </c>
      <c r="B36" s="9">
        <v>55.2</v>
      </c>
    </row>
    <row r="37" spans="1:2" ht="15.75" thickBot="1" x14ac:dyDescent="0.3">
      <c r="A37" s="8" t="s">
        <v>79</v>
      </c>
      <c r="B37" s="9">
        <v>0</v>
      </c>
    </row>
    <row r="38" spans="1:2" ht="15.75" thickBot="1" x14ac:dyDescent="0.3">
      <c r="A38" s="8" t="s">
        <v>27</v>
      </c>
      <c r="B38" s="10">
        <v>659183</v>
      </c>
    </row>
    <row r="39" spans="1:2" ht="15.75" thickBot="1" x14ac:dyDescent="0.3">
      <c r="A39" s="8" t="s">
        <v>34</v>
      </c>
      <c r="B39" s="10">
        <v>24499</v>
      </c>
    </row>
    <row r="40" spans="1:2" ht="15.75" thickBot="1" x14ac:dyDescent="0.3">
      <c r="A40" s="8" t="s">
        <v>35</v>
      </c>
      <c r="B40" s="10">
        <v>46936</v>
      </c>
    </row>
    <row r="41" spans="1:2" ht="15.75" thickBot="1" x14ac:dyDescent="0.3">
      <c r="A41" s="8" t="s">
        <v>36</v>
      </c>
      <c r="B41" s="10">
        <v>9306</v>
      </c>
    </row>
    <row r="42" spans="1:2" ht="15.75" thickBot="1" x14ac:dyDescent="0.3">
      <c r="A42" s="8" t="s">
        <v>37</v>
      </c>
      <c r="B42" s="10">
        <v>56242</v>
      </c>
    </row>
    <row r="43" spans="1:2" ht="15.75" thickBot="1" x14ac:dyDescent="0.3">
      <c r="A43" s="8" t="s">
        <v>80</v>
      </c>
      <c r="B43" s="10">
        <v>74893</v>
      </c>
    </row>
    <row r="44" spans="1:2" ht="15.75" thickBot="1" x14ac:dyDescent="0.3">
      <c r="A44" s="8" t="s">
        <v>81</v>
      </c>
      <c r="B44" s="9">
        <v>0</v>
      </c>
    </row>
    <row r="45" spans="1:2" ht="15.75" thickBot="1" x14ac:dyDescent="0.3">
      <c r="A45" s="8" t="s">
        <v>82</v>
      </c>
      <c r="B45" s="10">
        <v>74893</v>
      </c>
    </row>
    <row r="46" spans="1:2" ht="15.75" thickBot="1" x14ac:dyDescent="0.3">
      <c r="A46" s="8" t="s">
        <v>28</v>
      </c>
      <c r="B46" s="9">
        <v>995</v>
      </c>
    </row>
    <row r="47" spans="1:2" ht="15.75" thickBot="1" x14ac:dyDescent="0.3">
      <c r="A47" s="8" t="s">
        <v>83</v>
      </c>
      <c r="B47" s="9">
        <v>144</v>
      </c>
    </row>
    <row r="48" spans="1:2" ht="15.75" thickBot="1" x14ac:dyDescent="0.3">
      <c r="A48" s="8" t="s">
        <v>84</v>
      </c>
      <c r="B48" s="9">
        <v>100</v>
      </c>
    </row>
    <row r="49" spans="1:2" ht="15.75" thickBot="1" x14ac:dyDescent="0.3">
      <c r="A49" s="8" t="s">
        <v>85</v>
      </c>
      <c r="B49" s="9">
        <v>0</v>
      </c>
    </row>
    <row r="50" spans="1:2" ht="15.75" thickBot="1" x14ac:dyDescent="0.3">
      <c r="A50" s="8" t="s">
        <v>86</v>
      </c>
      <c r="B50" s="9">
        <v>100</v>
      </c>
    </row>
    <row r="51" spans="1:2" ht="15.75" thickBot="1" x14ac:dyDescent="0.3">
      <c r="A51" s="8" t="s">
        <v>87</v>
      </c>
      <c r="B51" s="10">
        <v>193846</v>
      </c>
    </row>
    <row r="52" spans="1:2" ht="15.75" thickBot="1" x14ac:dyDescent="0.3">
      <c r="A52" s="8" t="s">
        <v>88</v>
      </c>
      <c r="B52" s="10">
        <v>2000000</v>
      </c>
    </row>
    <row r="53" spans="1:2" ht="15.75" thickBot="1" x14ac:dyDescent="0.3">
      <c r="A53" s="8" t="s">
        <v>89</v>
      </c>
      <c r="B53" s="10">
        <v>379912</v>
      </c>
    </row>
    <row r="54" spans="1:2" ht="15.75" thickBot="1" x14ac:dyDescent="0.3">
      <c r="A54" s="8" t="s">
        <v>90</v>
      </c>
      <c r="B54" s="10">
        <v>56000</v>
      </c>
    </row>
    <row r="55" spans="1:2" ht="15.75" thickBot="1" x14ac:dyDescent="0.3">
      <c r="A55" s="8" t="s">
        <v>91</v>
      </c>
      <c r="B55" s="9">
        <v>516</v>
      </c>
    </row>
    <row r="56" spans="1:2" ht="15.75" thickBot="1" x14ac:dyDescent="0.3">
      <c r="A56" s="8" t="s">
        <v>92</v>
      </c>
      <c r="B56" s="9" t="s">
        <v>206</v>
      </c>
    </row>
    <row r="57" spans="1:2" ht="15.75" thickBot="1" x14ac:dyDescent="0.3">
      <c r="A57" s="8" t="s">
        <v>93</v>
      </c>
      <c r="B57" s="9">
        <v>516</v>
      </c>
    </row>
    <row r="58" spans="1:2" ht="15.75" thickBot="1" x14ac:dyDescent="0.3">
      <c r="A58" s="8" t="s">
        <v>94</v>
      </c>
      <c r="B58" s="9" t="s">
        <v>206</v>
      </c>
    </row>
    <row r="59" spans="1:2" ht="15.75" thickBot="1" x14ac:dyDescent="0.3">
      <c r="A59" s="8" t="s">
        <v>95</v>
      </c>
      <c r="B59" s="9" t="s">
        <v>206</v>
      </c>
    </row>
    <row r="60" spans="1:2" ht="15.75" thickBot="1" x14ac:dyDescent="0.3">
      <c r="A60" s="8" t="s">
        <v>96</v>
      </c>
      <c r="B60" s="9">
        <v>0</v>
      </c>
    </row>
    <row r="61" spans="1:2" ht="15.75" thickBot="1" x14ac:dyDescent="0.3">
      <c r="A61" s="8" t="s">
        <v>97</v>
      </c>
      <c r="B61" s="9">
        <v>13</v>
      </c>
    </row>
    <row r="62" spans="1:2" ht="15.75" thickBot="1" x14ac:dyDescent="0.3">
      <c r="A62" s="8" t="s">
        <v>98</v>
      </c>
      <c r="B62" s="9">
        <v>13</v>
      </c>
    </row>
    <row r="63" spans="1:2" ht="15.75" thickBot="1" x14ac:dyDescent="0.3">
      <c r="A63" s="8" t="s">
        <v>99</v>
      </c>
      <c r="B63" s="9">
        <v>1</v>
      </c>
    </row>
    <row r="64" spans="1:2" ht="15.75" thickBot="1" x14ac:dyDescent="0.3">
      <c r="A64" s="8" t="s">
        <v>100</v>
      </c>
      <c r="B64" s="9">
        <v>1</v>
      </c>
    </row>
    <row r="65" spans="1:2" ht="15.75" thickBot="1" x14ac:dyDescent="0.3">
      <c r="A65" s="8" t="s">
        <v>101</v>
      </c>
      <c r="B65" s="9">
        <v>6</v>
      </c>
    </row>
    <row r="66" spans="1:2" ht="15.75" thickBot="1" x14ac:dyDescent="0.3">
      <c r="A66" s="8" t="s">
        <v>102</v>
      </c>
      <c r="B66" s="9" t="s">
        <v>207</v>
      </c>
    </row>
    <row r="67" spans="1:2" ht="15.75" thickBot="1" x14ac:dyDescent="0.3">
      <c r="A67" s="8" t="s">
        <v>103</v>
      </c>
      <c r="B67" s="9" t="s">
        <v>206</v>
      </c>
    </row>
    <row r="68" spans="1:2" ht="15.75" thickBot="1" x14ac:dyDescent="0.3">
      <c r="A68" s="8" t="s">
        <v>104</v>
      </c>
      <c r="B68" s="9">
        <v>7</v>
      </c>
    </row>
    <row r="69" spans="1:2" ht="15.75" thickBot="1" x14ac:dyDescent="0.3">
      <c r="A69" s="8" t="s">
        <v>105</v>
      </c>
      <c r="B69" s="12">
        <v>40.590000000000003</v>
      </c>
    </row>
    <row r="70" spans="1:2" ht="15.75" thickBot="1" x14ac:dyDescent="0.3">
      <c r="A70" s="8" t="s">
        <v>106</v>
      </c>
      <c r="B70" s="12">
        <v>8.26</v>
      </c>
    </row>
    <row r="71" spans="1:2" ht="15.75" thickBot="1" x14ac:dyDescent="0.3">
      <c r="A71" s="8" t="s">
        <v>107</v>
      </c>
      <c r="B71" s="12">
        <v>16.66</v>
      </c>
    </row>
    <row r="72" spans="1:2" ht="15.75" thickBot="1" x14ac:dyDescent="0.3">
      <c r="A72" s="8" t="s">
        <v>108</v>
      </c>
      <c r="B72" s="12">
        <v>65.510000000000005</v>
      </c>
    </row>
    <row r="73" spans="1:2" ht="15.75" thickBot="1" x14ac:dyDescent="0.3">
      <c r="A73" s="8" t="s">
        <v>109</v>
      </c>
      <c r="B73" s="12">
        <v>105.99</v>
      </c>
    </row>
    <row r="74" spans="1:2" ht="15.75" thickBot="1" x14ac:dyDescent="0.3">
      <c r="A74" s="8" t="s">
        <v>110</v>
      </c>
      <c r="B74" s="13">
        <v>0.62</v>
      </c>
    </row>
    <row r="75" spans="1:2" ht="15.75" thickBot="1" x14ac:dyDescent="0.3">
      <c r="A75" s="8" t="s">
        <v>111</v>
      </c>
      <c r="B75" s="13">
        <v>0.13</v>
      </c>
    </row>
    <row r="76" spans="1:2" ht="15.75" thickBot="1" x14ac:dyDescent="0.3">
      <c r="A76" s="8" t="s">
        <v>112</v>
      </c>
      <c r="B76" s="9" t="s">
        <v>208</v>
      </c>
    </row>
    <row r="77" spans="1:2" ht="15.75" thickBot="1" x14ac:dyDescent="0.3">
      <c r="A77" s="8" t="s">
        <v>113</v>
      </c>
      <c r="B77" s="10">
        <v>257157</v>
      </c>
    </row>
    <row r="78" spans="1:2" ht="15.75" thickBot="1" x14ac:dyDescent="0.3">
      <c r="A78" s="8" t="s">
        <v>114</v>
      </c>
      <c r="B78" s="9" t="s">
        <v>209</v>
      </c>
    </row>
    <row r="79" spans="1:2" ht="15.75" thickBot="1" x14ac:dyDescent="0.3">
      <c r="A79" s="8" t="s">
        <v>115</v>
      </c>
      <c r="B79" s="9" t="s">
        <v>210</v>
      </c>
    </row>
    <row r="80" spans="1:2" ht="15.75" thickBot="1" x14ac:dyDescent="0.3">
      <c r="A80" s="8" t="s">
        <v>116</v>
      </c>
      <c r="B80" s="10">
        <v>116749</v>
      </c>
    </row>
    <row r="81" spans="1:2" ht="15.75" thickBot="1" x14ac:dyDescent="0.3">
      <c r="A81" s="8" t="s">
        <v>117</v>
      </c>
      <c r="B81" s="10">
        <v>5851</v>
      </c>
    </row>
    <row r="82" spans="1:2" ht="15.75" thickBot="1" x14ac:dyDescent="0.3">
      <c r="A82" s="8" t="s">
        <v>118</v>
      </c>
      <c r="B82" s="11">
        <v>153624</v>
      </c>
    </row>
    <row r="83" spans="1:2" ht="15.75" thickBot="1" x14ac:dyDescent="0.3">
      <c r="A83" s="8" t="s">
        <v>119</v>
      </c>
      <c r="B83" s="9">
        <v>0.71</v>
      </c>
    </row>
    <row r="84" spans="1:2" ht="15.75" thickBot="1" x14ac:dyDescent="0.3">
      <c r="A84" s="8" t="s">
        <v>120</v>
      </c>
      <c r="B84" s="9">
        <v>40</v>
      </c>
    </row>
    <row r="85" spans="1:2" ht="15.75" thickBot="1" x14ac:dyDescent="0.3">
      <c r="A85" s="8" t="s">
        <v>121</v>
      </c>
      <c r="B85" s="9">
        <v>0.66</v>
      </c>
    </row>
    <row r="86" spans="1:2" ht="15.75" thickBot="1" x14ac:dyDescent="0.3">
      <c r="A86" s="8" t="s">
        <v>122</v>
      </c>
      <c r="B86" s="9">
        <v>0.44</v>
      </c>
    </row>
    <row r="87" spans="1:2" ht="15.75" thickBot="1" x14ac:dyDescent="0.3">
      <c r="A87" s="8" t="s">
        <v>123</v>
      </c>
      <c r="B87" s="9" t="s">
        <v>206</v>
      </c>
    </row>
    <row r="88" spans="1:2" ht="15.75" thickBot="1" x14ac:dyDescent="0.3">
      <c r="A88" s="8" t="s">
        <v>124</v>
      </c>
      <c r="B88" s="11">
        <v>100287</v>
      </c>
    </row>
    <row r="89" spans="1:2" ht="15.75" thickBot="1" x14ac:dyDescent="0.3">
      <c r="A89" s="8" t="s">
        <v>125</v>
      </c>
      <c r="B89" s="9">
        <v>2.56</v>
      </c>
    </row>
    <row r="90" spans="1:2" ht="15.75" thickBot="1" x14ac:dyDescent="0.3">
      <c r="A90" s="8" t="s">
        <v>126</v>
      </c>
      <c r="B90" s="9">
        <v>3.87</v>
      </c>
    </row>
    <row r="91" spans="1:2" ht="15.75" thickBot="1" x14ac:dyDescent="0.3">
      <c r="A91" s="8" t="s">
        <v>127</v>
      </c>
      <c r="B91" s="11">
        <v>42120</v>
      </c>
    </row>
    <row r="92" spans="1:2" ht="15.75" thickBot="1" x14ac:dyDescent="0.3">
      <c r="A92" s="8" t="s">
        <v>128</v>
      </c>
      <c r="B92" s="9">
        <v>291.23</v>
      </c>
    </row>
    <row r="93" spans="1:2" ht="15.75" thickBot="1" x14ac:dyDescent="0.3">
      <c r="A93" s="8" t="s">
        <v>129</v>
      </c>
      <c r="B93" s="9">
        <v>68.8</v>
      </c>
    </row>
    <row r="94" spans="1:2" ht="15.75" thickBot="1" x14ac:dyDescent="0.3">
      <c r="A94" s="8" t="s">
        <v>130</v>
      </c>
      <c r="B94" s="9" t="s">
        <v>207</v>
      </c>
    </row>
    <row r="95" spans="1:2" ht="15.75" thickBot="1" x14ac:dyDescent="0.3">
      <c r="A95" s="8" t="s">
        <v>131</v>
      </c>
      <c r="B95" s="9">
        <v>95.27</v>
      </c>
    </row>
    <row r="96" spans="1:2" ht="15.75" thickBot="1" x14ac:dyDescent="0.3">
      <c r="A96" s="8" t="s">
        <v>132</v>
      </c>
      <c r="B96" s="9">
        <v>0.56000000000000005</v>
      </c>
    </row>
    <row r="97" spans="1:2" ht="15.75" thickBot="1" x14ac:dyDescent="0.3">
      <c r="A97" s="8" t="s">
        <v>133</v>
      </c>
      <c r="B97" s="11">
        <v>61410</v>
      </c>
    </row>
    <row r="98" spans="1:2" ht="15.75" thickBot="1" x14ac:dyDescent="0.3">
      <c r="A98" s="8" t="s">
        <v>134</v>
      </c>
      <c r="B98" s="11">
        <v>18330</v>
      </c>
    </row>
    <row r="99" spans="1:2" ht="15.75" thickBot="1" x14ac:dyDescent="0.3">
      <c r="A99" s="8" t="s">
        <v>135</v>
      </c>
      <c r="B99" s="9" t="s">
        <v>206</v>
      </c>
    </row>
    <row r="100" spans="1:2" ht="15.75" thickBot="1" x14ac:dyDescent="0.3">
      <c r="A100" s="8" t="s">
        <v>136</v>
      </c>
      <c r="B100" s="11">
        <v>1030198</v>
      </c>
    </row>
    <row r="101" spans="1:2" ht="15.75" thickBot="1" x14ac:dyDescent="0.3">
      <c r="A101" s="8" t="s">
        <v>137</v>
      </c>
      <c r="B101" s="11">
        <v>62559</v>
      </c>
    </row>
    <row r="102" spans="1:2" ht="15.75" thickBot="1" x14ac:dyDescent="0.3">
      <c r="A102" s="8" t="s">
        <v>29</v>
      </c>
      <c r="B102" s="11">
        <v>1092757</v>
      </c>
    </row>
    <row r="103" spans="1:2" ht="15.75" thickBot="1" x14ac:dyDescent="0.3">
      <c r="A103" s="8" t="s">
        <v>30</v>
      </c>
      <c r="B103" s="11">
        <v>556200</v>
      </c>
    </row>
    <row r="104" spans="1:2" ht="15.75" thickBot="1" x14ac:dyDescent="0.3">
      <c r="A104" s="8" t="s">
        <v>138</v>
      </c>
      <c r="B104" s="11">
        <v>474838</v>
      </c>
    </row>
    <row r="105" spans="1:2" ht="15.75" thickBot="1" x14ac:dyDescent="0.3">
      <c r="A105" s="8" t="s">
        <v>139</v>
      </c>
      <c r="B105" s="11">
        <v>474838</v>
      </c>
    </row>
    <row r="106" spans="1:2" ht="15.75" thickBot="1" x14ac:dyDescent="0.3">
      <c r="A106" s="8" t="s">
        <v>140</v>
      </c>
      <c r="B106" s="11">
        <v>2123795</v>
      </c>
    </row>
    <row r="107" spans="1:2" ht="15.75" thickBot="1" x14ac:dyDescent="0.3">
      <c r="A107" s="8" t="s">
        <v>31</v>
      </c>
      <c r="B107" s="11">
        <v>4283602</v>
      </c>
    </row>
    <row r="108" spans="1:2" ht="15.75" thickBot="1" x14ac:dyDescent="0.3">
      <c r="A108" s="8" t="s">
        <v>32</v>
      </c>
      <c r="B108" s="11">
        <v>16845943</v>
      </c>
    </row>
    <row r="109" spans="1:2" ht="15.75" thickBot="1" x14ac:dyDescent="0.3">
      <c r="A109" s="8" t="s">
        <v>33</v>
      </c>
      <c r="B109" s="11">
        <v>4969191</v>
      </c>
    </row>
    <row r="110" spans="1:2" ht="15.75" thickBot="1" x14ac:dyDescent="0.3">
      <c r="A110" s="8" t="s">
        <v>26</v>
      </c>
      <c r="B110" s="11">
        <v>85974</v>
      </c>
    </row>
    <row r="111" spans="1:2" ht="15.75" thickBot="1" x14ac:dyDescent="0.3">
      <c r="A111" s="8" t="s">
        <v>141</v>
      </c>
      <c r="B111" s="11">
        <v>12063023</v>
      </c>
    </row>
    <row r="112" spans="1:2" ht="15.75" thickBot="1" x14ac:dyDescent="0.3">
      <c r="A112" s="8" t="s">
        <v>142</v>
      </c>
      <c r="B112" s="11">
        <v>7312654</v>
      </c>
    </row>
    <row r="113" spans="1:2" ht="15.75" thickBot="1" x14ac:dyDescent="0.3">
      <c r="A113" s="8" t="s">
        <v>143</v>
      </c>
      <c r="B113" s="11">
        <v>373099</v>
      </c>
    </row>
    <row r="114" spans="1:2" ht="15.75" thickBot="1" x14ac:dyDescent="0.3">
      <c r="A114" s="8" t="s">
        <v>144</v>
      </c>
      <c r="B114" s="11">
        <v>0</v>
      </c>
    </row>
    <row r="115" spans="1:2" ht="15.75" thickBot="1" x14ac:dyDescent="0.3">
      <c r="A115" s="8" t="s">
        <v>145</v>
      </c>
      <c r="B115" s="11">
        <v>0</v>
      </c>
    </row>
    <row r="116" spans="1:2" ht="15.75" thickBot="1" x14ac:dyDescent="0.3">
      <c r="A116" s="8" t="s">
        <v>146</v>
      </c>
      <c r="B116" s="11">
        <v>0</v>
      </c>
    </row>
    <row r="117" spans="1:2" ht="15.75" thickBot="1" x14ac:dyDescent="0.3">
      <c r="A117" s="8" t="s">
        <v>147</v>
      </c>
      <c r="B117" s="11">
        <v>0</v>
      </c>
    </row>
    <row r="118" spans="1:2" ht="15.75" thickBot="1" x14ac:dyDescent="0.3">
      <c r="A118" s="8" t="s">
        <v>148</v>
      </c>
      <c r="B118" s="11">
        <v>0</v>
      </c>
    </row>
    <row r="119" spans="1:2" ht="15.75" thickBot="1" x14ac:dyDescent="0.3">
      <c r="A119" s="8" t="s">
        <v>149</v>
      </c>
      <c r="B119" s="11">
        <v>26882088</v>
      </c>
    </row>
    <row r="120" spans="1:2" ht="15.75" thickBot="1" x14ac:dyDescent="0.3">
      <c r="A120" s="8" t="s">
        <v>150</v>
      </c>
      <c r="B120" s="11">
        <v>27255187</v>
      </c>
    </row>
    <row r="121" spans="1:2" ht="15.75" thickBot="1" x14ac:dyDescent="0.3">
      <c r="A121" s="8" t="s">
        <v>151</v>
      </c>
      <c r="B121" s="11">
        <v>51983</v>
      </c>
    </row>
    <row r="122" spans="1:2" ht="15.75" thickBot="1" x14ac:dyDescent="0.3">
      <c r="A122" s="8" t="s">
        <v>152</v>
      </c>
      <c r="B122" s="11">
        <v>9000</v>
      </c>
    </row>
    <row r="123" spans="1:2" ht="15.75" thickBot="1" x14ac:dyDescent="0.3">
      <c r="A123" s="8" t="s">
        <v>153</v>
      </c>
      <c r="B123" s="11">
        <v>419937</v>
      </c>
    </row>
    <row r="124" spans="1:2" ht="15.75" thickBot="1" x14ac:dyDescent="0.3">
      <c r="A124" s="8" t="s">
        <v>154</v>
      </c>
      <c r="B124" s="11">
        <v>27736107</v>
      </c>
    </row>
    <row r="125" spans="1:2" ht="15.75" thickBot="1" x14ac:dyDescent="0.3">
      <c r="A125" s="8" t="s">
        <v>155</v>
      </c>
      <c r="B125" s="12">
        <v>20.89</v>
      </c>
    </row>
    <row r="126" spans="1:2" ht="15.75" thickBot="1" x14ac:dyDescent="0.3">
      <c r="A126" s="8" t="s">
        <v>156</v>
      </c>
      <c r="B126" s="12">
        <v>11.29</v>
      </c>
    </row>
    <row r="127" spans="1:2" ht="15.75" thickBot="1" x14ac:dyDescent="0.3">
      <c r="A127" s="8" t="s">
        <v>157</v>
      </c>
      <c r="B127" s="12">
        <v>10.51</v>
      </c>
    </row>
    <row r="128" spans="1:2" ht="15.75" thickBot="1" x14ac:dyDescent="0.3">
      <c r="A128" s="8" t="s">
        <v>158</v>
      </c>
      <c r="B128" s="12">
        <v>9</v>
      </c>
    </row>
    <row r="129" spans="1:2" ht="15.75" thickBot="1" x14ac:dyDescent="0.3">
      <c r="A129" s="8" t="s">
        <v>159</v>
      </c>
      <c r="B129" s="13">
        <v>0.45</v>
      </c>
    </row>
    <row r="130" spans="1:2" ht="15.75" thickBot="1" x14ac:dyDescent="0.3">
      <c r="A130" s="8" t="s">
        <v>160</v>
      </c>
      <c r="B130" s="9">
        <v>6.5</v>
      </c>
    </row>
    <row r="131" spans="1:2" ht="15.75" thickBot="1" x14ac:dyDescent="0.3">
      <c r="A131" s="8" t="s">
        <v>161</v>
      </c>
      <c r="B131" s="9">
        <v>10.82</v>
      </c>
    </row>
    <row r="132" spans="1:2" ht="15.75" thickBot="1" x14ac:dyDescent="0.3">
      <c r="A132" s="8" t="s">
        <v>162</v>
      </c>
      <c r="B132" s="13">
        <v>0.32</v>
      </c>
    </row>
    <row r="133" spans="1:2" ht="15.75" thickBot="1" x14ac:dyDescent="0.3">
      <c r="A133" s="8" t="s">
        <v>163</v>
      </c>
      <c r="B133" s="9">
        <v>1.61</v>
      </c>
    </row>
    <row r="134" spans="1:2" ht="15.75" thickBot="1" x14ac:dyDescent="0.3">
      <c r="A134" s="8" t="s">
        <v>164</v>
      </c>
      <c r="B134" s="9">
        <v>3.52</v>
      </c>
    </row>
    <row r="135" spans="1:2" ht="15.75" thickBot="1" x14ac:dyDescent="0.3">
      <c r="A135" s="8" t="s">
        <v>165</v>
      </c>
      <c r="B135" s="9">
        <v>401.26</v>
      </c>
    </row>
    <row r="136" spans="1:2" ht="15.75" thickBot="1" x14ac:dyDescent="0.3">
      <c r="A136" s="8" t="s">
        <v>166</v>
      </c>
      <c r="B136" s="9">
        <v>10.82</v>
      </c>
    </row>
    <row r="137" spans="1:2" ht="15.75" thickBot="1" x14ac:dyDescent="0.3">
      <c r="A137" s="8" t="s">
        <v>167</v>
      </c>
      <c r="B137" s="13">
        <v>0.32</v>
      </c>
    </row>
    <row r="138" spans="1:2" ht="15.75" thickBot="1" x14ac:dyDescent="0.3">
      <c r="A138" s="8" t="s">
        <v>168</v>
      </c>
      <c r="B138" s="12">
        <v>105.99</v>
      </c>
    </row>
    <row r="139" spans="1:2" ht="15.75" thickBot="1" x14ac:dyDescent="0.3">
      <c r="A139" s="8" t="s">
        <v>169</v>
      </c>
      <c r="B139" s="13">
        <v>0.13</v>
      </c>
    </row>
    <row r="140" spans="1:2" ht="15.75" thickBot="1" x14ac:dyDescent="0.3">
      <c r="A140" s="8" t="s">
        <v>170</v>
      </c>
      <c r="B140" s="12">
        <v>8.26</v>
      </c>
    </row>
    <row r="141" spans="1:2" ht="15.75" thickBot="1" x14ac:dyDescent="0.3">
      <c r="A141" s="8" t="s">
        <v>171</v>
      </c>
      <c r="B141" s="9">
        <v>68.8</v>
      </c>
    </row>
    <row r="142" spans="1:2" ht="15.75" thickBot="1" x14ac:dyDescent="0.3">
      <c r="A142" s="8" t="s">
        <v>172</v>
      </c>
      <c r="B142" s="9">
        <v>2.56</v>
      </c>
    </row>
    <row r="143" spans="1:2" ht="15.75" thickBot="1" x14ac:dyDescent="0.3">
      <c r="A143" s="8" t="s">
        <v>173</v>
      </c>
      <c r="B143" s="9">
        <v>401.26</v>
      </c>
    </row>
    <row r="144" spans="1:2" ht="15.75" thickBot="1" x14ac:dyDescent="0.3">
      <c r="A144" s="8" t="s">
        <v>174</v>
      </c>
      <c r="B144" s="9">
        <v>772.5</v>
      </c>
    </row>
    <row r="145" spans="1:2" ht="15.75" thickBot="1" x14ac:dyDescent="0.3">
      <c r="A145" s="8" t="s">
        <v>175</v>
      </c>
      <c r="B145" s="9">
        <v>1.61</v>
      </c>
    </row>
    <row r="146" spans="1:2" ht="15.75" thickBot="1" x14ac:dyDescent="0.3">
      <c r="A146" s="8" t="s">
        <v>176</v>
      </c>
      <c r="B146" s="13">
        <v>0.45</v>
      </c>
    </row>
    <row r="147" spans="1:2" ht="15.75" thickBot="1" x14ac:dyDescent="0.3">
      <c r="A147" s="8" t="s">
        <v>177</v>
      </c>
      <c r="B147" s="13">
        <v>0.62</v>
      </c>
    </row>
    <row r="148" spans="1:2" ht="15.75" thickBot="1" x14ac:dyDescent="0.3">
      <c r="A148" s="8" t="s">
        <v>178</v>
      </c>
      <c r="B148" s="9">
        <v>0.66</v>
      </c>
    </row>
    <row r="149" spans="1:2" ht="15.75" thickBot="1" x14ac:dyDescent="0.3">
      <c r="A149" s="8" t="s">
        <v>179</v>
      </c>
      <c r="B149" s="9">
        <v>0.44</v>
      </c>
    </row>
    <row r="150" spans="1:2" ht="15.75" thickBot="1" x14ac:dyDescent="0.3">
      <c r="A150" s="8" t="s">
        <v>180</v>
      </c>
      <c r="B150" s="9">
        <v>0.71</v>
      </c>
    </row>
    <row r="151" spans="1:2" ht="15.75" thickBot="1" x14ac:dyDescent="0.3">
      <c r="A151" s="8" t="s">
        <v>181</v>
      </c>
      <c r="B151" s="9">
        <v>3.87</v>
      </c>
    </row>
    <row r="152" spans="1:2" ht="15.75" thickBot="1" x14ac:dyDescent="0.3">
      <c r="A152" s="8" t="s">
        <v>182</v>
      </c>
      <c r="B152" s="9">
        <v>3.52</v>
      </c>
    </row>
    <row r="153" spans="1:2" ht="15.75" thickBot="1" x14ac:dyDescent="0.3">
      <c r="A153" s="8" t="s">
        <v>183</v>
      </c>
      <c r="B153" s="9">
        <v>291.23</v>
      </c>
    </row>
    <row r="154" spans="1:2" ht="15.75" thickBot="1" x14ac:dyDescent="0.3">
      <c r="A154" s="8" t="s">
        <v>184</v>
      </c>
      <c r="B154" s="9">
        <v>6.5</v>
      </c>
    </row>
    <row r="155" spans="1:2" ht="15.75" thickBot="1" x14ac:dyDescent="0.3">
      <c r="A155" s="8" t="s">
        <v>185</v>
      </c>
      <c r="B155" s="9">
        <v>2.0099999999999998</v>
      </c>
    </row>
    <row r="156" spans="1:2" ht="15.75" thickBot="1" x14ac:dyDescent="0.3">
      <c r="A156" s="8" t="s">
        <v>43</v>
      </c>
      <c r="B156" s="10">
        <v>3644</v>
      </c>
    </row>
    <row r="157" spans="1:2" ht="15.75" thickBot="1" x14ac:dyDescent="0.3">
      <c r="A157" s="8" t="s">
        <v>186</v>
      </c>
      <c r="B157" s="10">
        <v>82038</v>
      </c>
    </row>
    <row r="158" spans="1:2" ht="15.75" thickBot="1" x14ac:dyDescent="0.3">
      <c r="A158" s="8" t="s">
        <v>44</v>
      </c>
      <c r="B158" s="9">
        <v>381</v>
      </c>
    </row>
    <row r="159" spans="1:2" ht="15.75" thickBot="1" x14ac:dyDescent="0.3">
      <c r="A159" s="8" t="s">
        <v>187</v>
      </c>
      <c r="B159" s="10">
        <v>4664</v>
      </c>
    </row>
    <row r="160" spans="1:2" ht="15.75" thickBot="1" x14ac:dyDescent="0.3">
      <c r="A160" s="8" t="s">
        <v>45</v>
      </c>
      <c r="B160" s="10">
        <v>1522</v>
      </c>
    </row>
    <row r="161" spans="1:2" ht="15.75" thickBot="1" x14ac:dyDescent="0.3">
      <c r="A161" s="8" t="s">
        <v>188</v>
      </c>
      <c r="B161" s="10">
        <v>16485</v>
      </c>
    </row>
    <row r="162" spans="1:2" ht="15.75" thickBot="1" x14ac:dyDescent="0.3">
      <c r="A162" s="8" t="s">
        <v>46</v>
      </c>
      <c r="B162" s="10">
        <v>5547</v>
      </c>
    </row>
    <row r="163" spans="1:2" ht="15.75" thickBot="1" x14ac:dyDescent="0.3">
      <c r="A163" s="8" t="s">
        <v>189</v>
      </c>
      <c r="B163" s="10">
        <v>103187</v>
      </c>
    </row>
    <row r="164" spans="1:2" ht="15.75" thickBot="1" x14ac:dyDescent="0.3">
      <c r="A164" s="8" t="s">
        <v>23</v>
      </c>
      <c r="B164" s="11">
        <v>8207413</v>
      </c>
    </row>
    <row r="165" spans="1:2" ht="15.75" thickBot="1" x14ac:dyDescent="0.3">
      <c r="A165" s="8" t="s">
        <v>24</v>
      </c>
      <c r="B165" s="11">
        <v>2231133</v>
      </c>
    </row>
    <row r="166" spans="1:2" ht="15.75" thickBot="1" x14ac:dyDescent="0.3">
      <c r="A166" s="8" t="s">
        <v>25</v>
      </c>
      <c r="B166" s="11">
        <v>10438546</v>
      </c>
    </row>
    <row r="167" spans="1:2" ht="15.75" thickBot="1" x14ac:dyDescent="0.3">
      <c r="A167" s="8" t="s">
        <v>10</v>
      </c>
      <c r="B167" s="9">
        <v>49.1</v>
      </c>
    </row>
    <row r="168" spans="1:2" ht="15.75" thickBot="1" x14ac:dyDescent="0.3">
      <c r="A168" s="8" t="s">
        <v>11</v>
      </c>
      <c r="B168" s="9">
        <v>64.650000000000006</v>
      </c>
    </row>
    <row r="169" spans="1:2" ht="15.75" thickBot="1" x14ac:dyDescent="0.3">
      <c r="A169" s="8" t="s">
        <v>12</v>
      </c>
      <c r="B169" s="9">
        <v>118.53</v>
      </c>
    </row>
    <row r="170" spans="1:2" ht="15.75" thickBot="1" x14ac:dyDescent="0.3">
      <c r="A170" s="8" t="s">
        <v>13</v>
      </c>
      <c r="B170" s="9">
        <v>183.18</v>
      </c>
    </row>
    <row r="171" spans="1:2" ht="15.75" thickBot="1" x14ac:dyDescent="0.3">
      <c r="A171" s="8" t="s">
        <v>190</v>
      </c>
      <c r="B171" s="9" t="s">
        <v>206</v>
      </c>
    </row>
    <row r="172" spans="1:2" ht="15.75" thickBot="1" x14ac:dyDescent="0.3">
      <c r="A172" s="8" t="s">
        <v>191</v>
      </c>
      <c r="B172" s="10">
        <v>6007</v>
      </c>
    </row>
    <row r="173" spans="1:2" ht="15.75" thickBot="1" x14ac:dyDescent="0.3">
      <c r="A173" s="8" t="s">
        <v>192</v>
      </c>
      <c r="B173" s="9" t="s">
        <v>206</v>
      </c>
    </row>
    <row r="174" spans="1:2" ht="15.75" thickBot="1" x14ac:dyDescent="0.3">
      <c r="A174" s="8" t="s">
        <v>193</v>
      </c>
      <c r="B174" s="10">
        <v>2179</v>
      </c>
    </row>
    <row r="175" spans="1:2" ht="15.75" thickBot="1" x14ac:dyDescent="0.3">
      <c r="A175" s="8" t="s">
        <v>194</v>
      </c>
      <c r="B175" s="9" t="s">
        <v>206</v>
      </c>
    </row>
    <row r="176" spans="1:2" ht="15.75" thickBot="1" x14ac:dyDescent="0.3">
      <c r="A176" s="8" t="s">
        <v>195</v>
      </c>
      <c r="B176" s="9">
        <v>183</v>
      </c>
    </row>
    <row r="177" spans="1:2" ht="15.75" thickBot="1" x14ac:dyDescent="0.3">
      <c r="A177" s="8" t="s">
        <v>196</v>
      </c>
      <c r="B177" s="10">
        <v>23888</v>
      </c>
    </row>
    <row r="178" spans="1:2" ht="15.75" thickBot="1" x14ac:dyDescent="0.3">
      <c r="A178" s="8" t="s">
        <v>197</v>
      </c>
      <c r="B178" s="10">
        <v>50000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abSelected="1" workbookViewId="0">
      <selection activeCell="I15" sqref="I15"/>
    </sheetView>
  </sheetViews>
  <sheetFormatPr defaultRowHeight="15" x14ac:dyDescent="0.25"/>
  <cols>
    <col min="2" max="2" width="18.42578125" customWidth="1"/>
    <col min="3" max="3" width="20" customWidth="1"/>
    <col min="4" max="5" width="18.85546875" customWidth="1"/>
    <col min="6" max="6" width="17" customWidth="1"/>
    <col min="8" max="8" width="15.85546875" bestFit="1" customWidth="1"/>
    <col min="9" max="9" width="8.28515625" customWidth="1"/>
    <col min="10" max="10" width="9.28515625" customWidth="1"/>
    <col min="11" max="11" width="8.7109375" customWidth="1"/>
    <col min="12" max="12" width="8.85546875" customWidth="1"/>
  </cols>
  <sheetData>
    <row r="2" spans="2:12" x14ac:dyDescent="0.25">
      <c r="B2" s="17" t="s">
        <v>42</v>
      </c>
      <c r="H2" s="17" t="s">
        <v>221</v>
      </c>
    </row>
    <row r="3" spans="2:12" ht="15.75" customHeight="1" x14ac:dyDescent="0.25">
      <c r="B3" s="4" t="s">
        <v>9</v>
      </c>
      <c r="C3" s="4" t="s">
        <v>43</v>
      </c>
      <c r="D3" s="4" t="s">
        <v>44</v>
      </c>
      <c r="E3" s="4" t="s">
        <v>45</v>
      </c>
      <c r="F3" s="4" t="s">
        <v>46</v>
      </c>
      <c r="H3" s="4" t="s">
        <v>216</v>
      </c>
      <c r="I3" s="4" t="s">
        <v>217</v>
      </c>
      <c r="J3" s="4" t="s">
        <v>218</v>
      </c>
      <c r="K3" s="4" t="s">
        <v>219</v>
      </c>
      <c r="L3" s="4" t="s">
        <v>220</v>
      </c>
    </row>
    <row r="4" spans="2:12" ht="15.75" customHeight="1" x14ac:dyDescent="0.25">
      <c r="B4" s="7" t="s">
        <v>14</v>
      </c>
      <c r="C4" s="7"/>
      <c r="D4" s="7"/>
      <c r="E4" s="7"/>
      <c r="F4" s="7"/>
      <c r="H4" s="1" t="s">
        <v>14</v>
      </c>
      <c r="I4" s="1">
        <v>5.65</v>
      </c>
      <c r="J4" s="1">
        <v>9.1</v>
      </c>
      <c r="K4" s="1">
        <v>12.88</v>
      </c>
      <c r="L4" s="1">
        <v>20.77</v>
      </c>
    </row>
    <row r="5" spans="2:12" x14ac:dyDescent="0.25">
      <c r="B5" s="1" t="s">
        <v>1</v>
      </c>
      <c r="C5" s="1">
        <v>626</v>
      </c>
      <c r="D5" s="1">
        <v>82</v>
      </c>
      <c r="E5" s="1">
        <v>286</v>
      </c>
      <c r="F5" s="1">
        <v>994</v>
      </c>
      <c r="H5" s="7" t="s">
        <v>15</v>
      </c>
      <c r="I5" s="7">
        <v>9.34</v>
      </c>
      <c r="J5" s="7">
        <v>12.9</v>
      </c>
      <c r="K5" s="7">
        <v>16.05</v>
      </c>
      <c r="L5" s="7">
        <v>20.02</v>
      </c>
    </row>
    <row r="6" spans="2:12" x14ac:dyDescent="0.25">
      <c r="B6" s="1" t="s">
        <v>2</v>
      </c>
      <c r="C6" s="1">
        <v>143</v>
      </c>
      <c r="D6" s="1">
        <v>16</v>
      </c>
      <c r="E6" s="1">
        <v>49</v>
      </c>
      <c r="F6" s="1">
        <v>211</v>
      </c>
      <c r="H6" s="1" t="s">
        <v>16</v>
      </c>
      <c r="I6" s="1">
        <v>7.24</v>
      </c>
      <c r="J6" s="1">
        <v>9.39</v>
      </c>
      <c r="K6" s="1">
        <v>11.75</v>
      </c>
      <c r="L6" s="1">
        <v>14.52</v>
      </c>
    </row>
    <row r="7" spans="2:12" x14ac:dyDescent="0.25">
      <c r="B7" s="1" t="s">
        <v>0</v>
      </c>
      <c r="C7" s="6">
        <v>71321</v>
      </c>
      <c r="D7" s="6">
        <v>9399</v>
      </c>
      <c r="E7" s="6">
        <v>32651</v>
      </c>
      <c r="F7" s="6">
        <v>113371</v>
      </c>
      <c r="H7" s="1" t="s">
        <v>17</v>
      </c>
      <c r="I7" s="1">
        <v>4.4400000000000004</v>
      </c>
      <c r="J7" s="1">
        <v>5.93</v>
      </c>
      <c r="K7" s="1">
        <v>9.11</v>
      </c>
      <c r="L7" s="1">
        <v>12.08</v>
      </c>
    </row>
    <row r="8" spans="2:12" x14ac:dyDescent="0.25">
      <c r="B8" s="7" t="s">
        <v>15</v>
      </c>
      <c r="C8" s="7"/>
      <c r="D8" s="7"/>
      <c r="E8" s="7"/>
      <c r="F8" s="7"/>
      <c r="H8" s="1" t="s">
        <v>18</v>
      </c>
      <c r="I8" s="1">
        <v>4.57</v>
      </c>
      <c r="J8" s="1">
        <v>6.64</v>
      </c>
      <c r="K8" s="1">
        <v>13.74</v>
      </c>
      <c r="L8" s="1">
        <v>20.5</v>
      </c>
    </row>
    <row r="9" spans="2:12" x14ac:dyDescent="0.25">
      <c r="B9" s="1" t="s">
        <v>1</v>
      </c>
      <c r="C9" s="6">
        <v>3697</v>
      </c>
      <c r="D9" s="1">
        <v>405</v>
      </c>
      <c r="E9" s="6">
        <v>1700</v>
      </c>
      <c r="F9" s="6">
        <v>5802</v>
      </c>
      <c r="H9" s="1" t="s">
        <v>19</v>
      </c>
      <c r="I9" s="1">
        <v>4.55</v>
      </c>
      <c r="J9" s="1">
        <v>7.06</v>
      </c>
      <c r="K9" s="1">
        <v>8.6300000000000008</v>
      </c>
      <c r="L9" s="1">
        <v>11.88</v>
      </c>
    </row>
    <row r="10" spans="2:12" x14ac:dyDescent="0.25">
      <c r="B10" s="1" t="s">
        <v>2</v>
      </c>
      <c r="C10" s="6">
        <v>2542</v>
      </c>
      <c r="D10" s="1">
        <v>339</v>
      </c>
      <c r="E10" s="1">
        <v>784</v>
      </c>
      <c r="F10" s="6">
        <v>4669</v>
      </c>
      <c r="H10" s="1" t="s">
        <v>20</v>
      </c>
      <c r="I10" s="1">
        <v>6.11</v>
      </c>
      <c r="J10" s="1">
        <v>10.96</v>
      </c>
      <c r="K10" s="1">
        <v>14.36</v>
      </c>
      <c r="L10" s="1">
        <v>24.82</v>
      </c>
    </row>
    <row r="11" spans="2:12" x14ac:dyDescent="0.25">
      <c r="B11" s="1" t="s">
        <v>0</v>
      </c>
      <c r="C11" s="6">
        <v>48064</v>
      </c>
      <c r="D11" s="6">
        <v>5261</v>
      </c>
      <c r="E11" s="6">
        <v>22104</v>
      </c>
      <c r="F11" s="6">
        <v>75429</v>
      </c>
      <c r="H11" s="1" t="s">
        <v>21</v>
      </c>
      <c r="I11" s="1">
        <v>3.81</v>
      </c>
      <c r="J11" s="1">
        <v>9.4600000000000009</v>
      </c>
      <c r="K11" s="1">
        <v>13.42</v>
      </c>
      <c r="L11" s="1">
        <v>41.64</v>
      </c>
    </row>
    <row r="12" spans="2:12" x14ac:dyDescent="0.25">
      <c r="B12" s="7" t="s">
        <v>16</v>
      </c>
      <c r="C12" s="7"/>
      <c r="D12" s="7"/>
      <c r="E12" s="7"/>
      <c r="F12" s="7"/>
      <c r="H12" s="1" t="s">
        <v>22</v>
      </c>
      <c r="I12" s="1">
        <v>9.2100000000000009</v>
      </c>
      <c r="J12" s="1">
        <v>12.07</v>
      </c>
      <c r="K12" s="1">
        <v>15.25</v>
      </c>
      <c r="L12" s="1">
        <v>28.11</v>
      </c>
    </row>
    <row r="13" spans="2:12" x14ac:dyDescent="0.25">
      <c r="B13" s="1" t="s">
        <v>1</v>
      </c>
      <c r="C13" s="1">
        <v>701</v>
      </c>
      <c r="D13" s="1">
        <v>128</v>
      </c>
      <c r="E13" s="1">
        <v>324</v>
      </c>
      <c r="F13" s="6">
        <v>1153</v>
      </c>
    </row>
    <row r="14" spans="2:12" x14ac:dyDescent="0.25">
      <c r="B14" s="1" t="s">
        <v>2</v>
      </c>
      <c r="C14" s="1">
        <v>615</v>
      </c>
      <c r="D14" s="1">
        <v>108</v>
      </c>
      <c r="E14" s="1">
        <v>219</v>
      </c>
      <c r="F14" s="1">
        <v>901</v>
      </c>
    </row>
    <row r="15" spans="2:12" x14ac:dyDescent="0.25">
      <c r="B15" s="1" t="s">
        <v>0</v>
      </c>
      <c r="C15" s="6">
        <v>8406</v>
      </c>
      <c r="D15" s="6">
        <v>1540</v>
      </c>
      <c r="E15" s="6">
        <v>3884</v>
      </c>
      <c r="F15" s="6">
        <v>13830</v>
      </c>
    </row>
    <row r="16" spans="2:12" x14ac:dyDescent="0.25">
      <c r="B16" s="7" t="s">
        <v>17</v>
      </c>
      <c r="C16" s="7"/>
      <c r="D16" s="7"/>
      <c r="E16" s="7"/>
      <c r="F16" s="7"/>
    </row>
    <row r="17" spans="2:6" x14ac:dyDescent="0.25">
      <c r="B17" s="1" t="s">
        <v>1</v>
      </c>
      <c r="C17" s="1">
        <v>322</v>
      </c>
      <c r="D17" s="1">
        <v>45</v>
      </c>
      <c r="E17" s="1">
        <v>123</v>
      </c>
      <c r="F17" s="1">
        <v>490</v>
      </c>
    </row>
    <row r="18" spans="2:6" x14ac:dyDescent="0.25">
      <c r="B18" s="1" t="s">
        <v>2</v>
      </c>
      <c r="C18" s="1">
        <v>183</v>
      </c>
      <c r="D18" s="1">
        <v>22</v>
      </c>
      <c r="E18" s="1">
        <v>94</v>
      </c>
      <c r="F18" s="1">
        <v>276</v>
      </c>
    </row>
    <row r="19" spans="2:6" x14ac:dyDescent="0.25">
      <c r="B19" s="1" t="s">
        <v>0</v>
      </c>
      <c r="C19" s="6">
        <v>4183</v>
      </c>
      <c r="D19" s="1">
        <v>585</v>
      </c>
      <c r="E19" s="6">
        <v>1597</v>
      </c>
      <c r="F19" s="6">
        <v>6365</v>
      </c>
    </row>
    <row r="20" spans="2:6" x14ac:dyDescent="0.25">
      <c r="B20" s="7" t="s">
        <v>18</v>
      </c>
      <c r="C20" s="7"/>
      <c r="D20" s="7"/>
      <c r="E20" s="7"/>
      <c r="F20" s="7"/>
    </row>
    <row r="21" spans="2:6" x14ac:dyDescent="0.25">
      <c r="B21" s="1" t="s">
        <v>1</v>
      </c>
      <c r="C21" s="1">
        <v>124</v>
      </c>
      <c r="D21" s="1">
        <v>24</v>
      </c>
      <c r="E21" s="1">
        <v>72</v>
      </c>
      <c r="F21" s="1">
        <v>221</v>
      </c>
    </row>
    <row r="22" spans="2:6" x14ac:dyDescent="0.25">
      <c r="B22" s="1" t="s">
        <v>2</v>
      </c>
      <c r="C22" s="1">
        <v>100</v>
      </c>
      <c r="D22" s="1">
        <v>10</v>
      </c>
      <c r="E22" s="1">
        <v>26</v>
      </c>
      <c r="F22" s="1">
        <v>130</v>
      </c>
    </row>
    <row r="23" spans="2:6" x14ac:dyDescent="0.25">
      <c r="B23" s="1" t="s">
        <v>0</v>
      </c>
      <c r="C23" s="6">
        <v>2113</v>
      </c>
      <c r="D23" s="1">
        <v>407</v>
      </c>
      <c r="E23" s="6">
        <v>1229</v>
      </c>
      <c r="F23" s="6">
        <v>3749</v>
      </c>
    </row>
    <row r="24" spans="2:6" x14ac:dyDescent="0.25">
      <c r="B24" s="7" t="s">
        <v>19</v>
      </c>
      <c r="C24" s="7"/>
      <c r="D24" s="7"/>
      <c r="E24" s="7"/>
      <c r="F24" s="7"/>
    </row>
    <row r="25" spans="2:6" x14ac:dyDescent="0.25">
      <c r="B25" s="1" t="s">
        <v>1</v>
      </c>
      <c r="C25" s="1">
        <v>92</v>
      </c>
      <c r="D25" s="1">
        <v>18</v>
      </c>
      <c r="E25" s="1">
        <v>30</v>
      </c>
      <c r="F25" s="1">
        <v>140</v>
      </c>
    </row>
    <row r="26" spans="2:6" x14ac:dyDescent="0.25">
      <c r="B26" s="1" t="s">
        <v>2</v>
      </c>
      <c r="C26" s="1">
        <v>72</v>
      </c>
      <c r="D26" s="1">
        <v>10</v>
      </c>
      <c r="E26" s="1">
        <v>10</v>
      </c>
      <c r="F26" s="1">
        <v>101</v>
      </c>
    </row>
    <row r="27" spans="2:6" x14ac:dyDescent="0.25">
      <c r="B27" s="1" t="s">
        <v>0</v>
      </c>
      <c r="C27" s="6">
        <v>1755</v>
      </c>
      <c r="D27" s="1">
        <v>339</v>
      </c>
      <c r="E27" s="1">
        <v>570</v>
      </c>
      <c r="F27" s="6">
        <v>2664</v>
      </c>
    </row>
    <row r="28" spans="2:6" x14ac:dyDescent="0.25">
      <c r="B28" s="7" t="s">
        <v>20</v>
      </c>
      <c r="C28" s="7"/>
      <c r="D28" s="7"/>
      <c r="E28" s="7"/>
      <c r="F28" s="7"/>
    </row>
    <row r="29" spans="2:6" x14ac:dyDescent="0.25">
      <c r="B29" s="1" t="s">
        <v>1</v>
      </c>
      <c r="C29" s="1">
        <v>76</v>
      </c>
      <c r="D29" s="1">
        <v>12</v>
      </c>
      <c r="E29" s="1">
        <v>30</v>
      </c>
      <c r="F29" s="1">
        <v>117</v>
      </c>
    </row>
    <row r="30" spans="2:6" x14ac:dyDescent="0.25">
      <c r="B30" s="1" t="s">
        <v>2</v>
      </c>
      <c r="C30" s="1">
        <v>56</v>
      </c>
      <c r="D30" s="1">
        <v>5</v>
      </c>
      <c r="E30" s="1">
        <v>15</v>
      </c>
      <c r="F30" s="1">
        <v>93</v>
      </c>
    </row>
    <row r="31" spans="2:6" x14ac:dyDescent="0.25">
      <c r="B31" s="1" t="s">
        <v>0</v>
      </c>
      <c r="C31" s="6">
        <v>1213</v>
      </c>
      <c r="D31" s="1">
        <v>188</v>
      </c>
      <c r="E31" s="1">
        <v>478</v>
      </c>
      <c r="F31" s="6">
        <v>1879</v>
      </c>
    </row>
    <row r="32" spans="2:6" x14ac:dyDescent="0.25">
      <c r="B32" s="7" t="s">
        <v>21</v>
      </c>
      <c r="C32" s="7"/>
      <c r="D32" s="7"/>
      <c r="E32" s="7"/>
      <c r="F32" s="7"/>
    </row>
    <row r="33" spans="2:6" x14ac:dyDescent="0.25">
      <c r="B33" s="1" t="s">
        <v>1</v>
      </c>
      <c r="C33" s="1">
        <v>24</v>
      </c>
      <c r="D33" s="1">
        <v>5</v>
      </c>
      <c r="E33" s="1">
        <v>10</v>
      </c>
      <c r="F33" s="1">
        <v>38</v>
      </c>
    </row>
    <row r="34" spans="2:6" x14ac:dyDescent="0.25">
      <c r="B34" s="1" t="s">
        <v>2</v>
      </c>
      <c r="C34" s="1">
        <v>10</v>
      </c>
      <c r="D34" s="1">
        <v>1</v>
      </c>
      <c r="E34" s="1">
        <v>1</v>
      </c>
      <c r="F34" s="1">
        <v>12</v>
      </c>
    </row>
    <row r="35" spans="2:6" x14ac:dyDescent="0.25">
      <c r="B35" s="1" t="s">
        <v>0</v>
      </c>
      <c r="C35" s="1">
        <v>308</v>
      </c>
      <c r="D35" s="1">
        <v>62</v>
      </c>
      <c r="E35" s="1">
        <v>126</v>
      </c>
      <c r="F35" s="1">
        <v>496</v>
      </c>
    </row>
    <row r="36" spans="2:6" x14ac:dyDescent="0.25">
      <c r="B36" s="7" t="s">
        <v>22</v>
      </c>
      <c r="C36" s="7"/>
      <c r="D36" s="7"/>
      <c r="E36" s="7"/>
      <c r="F36" s="7"/>
    </row>
    <row r="37" spans="2:6" x14ac:dyDescent="0.25">
      <c r="B37" s="1" t="s">
        <v>1</v>
      </c>
      <c r="C37" s="1">
        <v>480</v>
      </c>
      <c r="D37" s="1">
        <v>92</v>
      </c>
      <c r="E37" s="1">
        <v>242</v>
      </c>
      <c r="F37" s="1">
        <v>814</v>
      </c>
    </row>
    <row r="38" spans="2:6" x14ac:dyDescent="0.25">
      <c r="B38" s="1" t="s">
        <v>2</v>
      </c>
      <c r="C38" s="1">
        <v>416</v>
      </c>
      <c r="D38" s="1">
        <v>56</v>
      </c>
      <c r="E38" s="1">
        <v>178</v>
      </c>
      <c r="F38" s="1">
        <v>678</v>
      </c>
    </row>
    <row r="39" spans="2:6" x14ac:dyDescent="0.25">
      <c r="B39" s="1" t="s">
        <v>0</v>
      </c>
      <c r="C39" s="6">
        <v>5279</v>
      </c>
      <c r="D39" s="6">
        <v>1017</v>
      </c>
      <c r="E39" s="6">
        <v>2663</v>
      </c>
      <c r="F39" s="6">
        <v>8959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workbookViewId="0">
      <selection activeCell="S18" sqref="S18"/>
    </sheetView>
  </sheetViews>
  <sheetFormatPr defaultRowHeight="15" x14ac:dyDescent="0.25"/>
  <cols>
    <col min="2" max="2" width="16.7109375" customWidth="1"/>
    <col min="3" max="3" width="19.140625" customWidth="1"/>
    <col min="4" max="4" width="14" customWidth="1"/>
    <col min="5" max="5" width="16.28515625" customWidth="1"/>
    <col min="6" max="6" width="15.5703125" customWidth="1"/>
    <col min="8" max="8" width="13.140625" customWidth="1"/>
    <col min="9" max="9" width="15.42578125" customWidth="1"/>
  </cols>
  <sheetData>
    <row r="1" spans="2:21" x14ac:dyDescent="0.25">
      <c r="B1" s="17" t="s">
        <v>223</v>
      </c>
      <c r="I1" s="17" t="s">
        <v>224</v>
      </c>
    </row>
    <row r="2" spans="2:21" x14ac:dyDescent="0.25">
      <c r="B2" s="4" t="s">
        <v>9</v>
      </c>
      <c r="C2" s="4" t="s">
        <v>43</v>
      </c>
      <c r="D2" s="4" t="s">
        <v>44</v>
      </c>
      <c r="E2" s="4" t="s">
        <v>45</v>
      </c>
      <c r="F2" s="4" t="s">
        <v>46</v>
      </c>
      <c r="I2" s="4" t="s">
        <v>211</v>
      </c>
      <c r="J2" s="4" t="s">
        <v>215</v>
      </c>
      <c r="K2" s="4" t="s">
        <v>212</v>
      </c>
      <c r="M2" s="32" t="s">
        <v>228</v>
      </c>
      <c r="N2" s="33"/>
      <c r="O2" s="33"/>
      <c r="P2" s="33"/>
      <c r="Q2" s="33"/>
      <c r="R2" s="33"/>
      <c r="S2" s="33"/>
      <c r="T2" s="33"/>
      <c r="U2" s="34"/>
    </row>
    <row r="3" spans="2:21" x14ac:dyDescent="0.25">
      <c r="B3" s="7" t="s">
        <v>14</v>
      </c>
      <c r="C3" s="7"/>
      <c r="D3" s="7"/>
      <c r="E3" s="7"/>
      <c r="F3" s="7"/>
      <c r="I3" s="16" t="s">
        <v>77</v>
      </c>
      <c r="J3" s="35"/>
      <c r="K3" s="23" t="s">
        <v>225</v>
      </c>
    </row>
    <row r="4" spans="2:21" x14ac:dyDescent="0.25">
      <c r="B4" s="1" t="s">
        <v>1</v>
      </c>
      <c r="C4" s="1">
        <v>626</v>
      </c>
      <c r="D4" s="1">
        <v>82</v>
      </c>
      <c r="E4" s="1">
        <v>286</v>
      </c>
      <c r="F4" s="1">
        <v>994</v>
      </c>
      <c r="I4" s="7" t="s">
        <v>113</v>
      </c>
      <c r="J4" s="35"/>
      <c r="K4" s="7" t="e">
        <f>J3/J4</f>
        <v>#DIV/0!</v>
      </c>
    </row>
    <row r="5" spans="2:21" x14ac:dyDescent="0.25">
      <c r="B5" s="1" t="s">
        <v>2</v>
      </c>
      <c r="C5" s="1">
        <v>143</v>
      </c>
      <c r="D5" s="1">
        <v>16</v>
      </c>
      <c r="E5" s="1">
        <v>49</v>
      </c>
      <c r="F5" s="1">
        <v>211</v>
      </c>
      <c r="I5" s="16" t="s">
        <v>214</v>
      </c>
      <c r="J5" s="35"/>
      <c r="K5" s="16" t="e">
        <f>J3/J5</f>
        <v>#DIV/0!</v>
      </c>
    </row>
    <row r="6" spans="2:21" x14ac:dyDescent="0.25">
      <c r="B6" s="7" t="s">
        <v>15</v>
      </c>
      <c r="C6" s="7"/>
      <c r="D6" s="7"/>
      <c r="E6" s="7"/>
      <c r="F6" s="7"/>
    </row>
    <row r="7" spans="2:21" x14ac:dyDescent="0.25">
      <c r="B7" s="1" t="s">
        <v>1</v>
      </c>
      <c r="C7" s="6">
        <v>3697</v>
      </c>
      <c r="D7" s="1">
        <v>405</v>
      </c>
      <c r="E7" s="6">
        <v>1700</v>
      </c>
      <c r="F7" s="6">
        <v>5802</v>
      </c>
    </row>
    <row r="8" spans="2:21" x14ac:dyDescent="0.25">
      <c r="B8" s="1" t="s">
        <v>2</v>
      </c>
      <c r="C8" s="6">
        <v>2542</v>
      </c>
      <c r="D8" s="1">
        <v>339</v>
      </c>
      <c r="E8" s="1">
        <v>784</v>
      </c>
      <c r="F8" s="6">
        <v>4669</v>
      </c>
      <c r="I8" s="7" t="s">
        <v>211</v>
      </c>
      <c r="J8" s="4" t="s">
        <v>217</v>
      </c>
      <c r="K8" s="4" t="s">
        <v>218</v>
      </c>
      <c r="L8" s="4" t="s">
        <v>219</v>
      </c>
      <c r="M8" s="4" t="s">
        <v>220</v>
      </c>
      <c r="O8" s="36" t="s">
        <v>229</v>
      </c>
      <c r="P8" s="37"/>
      <c r="Q8" s="37"/>
      <c r="R8" s="38"/>
      <c r="S8" s="38"/>
    </row>
    <row r="9" spans="2:21" ht="15" customHeight="1" x14ac:dyDescent="0.25">
      <c r="B9" s="7" t="s">
        <v>211</v>
      </c>
      <c r="C9" s="7"/>
      <c r="D9" s="7"/>
      <c r="E9" s="7"/>
      <c r="F9" s="7"/>
      <c r="I9" s="22" t="s">
        <v>222</v>
      </c>
      <c r="J9" s="25"/>
      <c r="K9" s="25"/>
      <c r="L9" s="25"/>
      <c r="M9" s="25"/>
    </row>
    <row r="10" spans="2:21" x14ac:dyDescent="0.25">
      <c r="B10" s="1" t="s">
        <v>0</v>
      </c>
      <c r="C10" s="19"/>
      <c r="D10" s="19"/>
      <c r="E10" s="19"/>
      <c r="F10" s="19"/>
    </row>
    <row r="12" spans="2:21" x14ac:dyDescent="0.25">
      <c r="B12" s="26" t="s">
        <v>226</v>
      </c>
      <c r="C12" s="27"/>
      <c r="D12" s="27"/>
      <c r="E12" s="27"/>
      <c r="F12" s="28"/>
      <c r="I12" s="32" t="s">
        <v>230</v>
      </c>
      <c r="J12" s="33"/>
      <c r="K12" s="33"/>
      <c r="L12" s="33"/>
      <c r="M12" s="33"/>
      <c r="N12" s="33"/>
      <c r="O12" s="33"/>
      <c r="P12" s="34"/>
    </row>
    <row r="13" spans="2:21" x14ac:dyDescent="0.25">
      <c r="B13" s="29" t="s">
        <v>227</v>
      </c>
      <c r="C13" s="30"/>
      <c r="D13" s="30"/>
      <c r="E13" s="30"/>
      <c r="F13" s="31"/>
    </row>
    <row r="15" spans="2:21" x14ac:dyDescent="0.25">
      <c r="B15" s="1" t="s">
        <v>213</v>
      </c>
      <c r="I15" s="3" t="s">
        <v>213</v>
      </c>
    </row>
    <row r="16" spans="2:21" x14ac:dyDescent="0.25">
      <c r="B16" s="24"/>
      <c r="C16" s="24"/>
      <c r="D16" s="24"/>
      <c r="E16" s="24"/>
      <c r="F16" s="24"/>
      <c r="I16" s="24"/>
      <c r="J16" s="24"/>
      <c r="K16" s="24"/>
      <c r="L16" s="24"/>
      <c r="M16" s="24"/>
      <c r="N16" s="24"/>
      <c r="O16" s="24"/>
    </row>
    <row r="17" spans="2:15" x14ac:dyDescent="0.25">
      <c r="B17" s="24"/>
      <c r="C17" s="24"/>
      <c r="D17" s="24"/>
      <c r="E17" s="24"/>
      <c r="F17" s="24"/>
      <c r="I17" s="24"/>
      <c r="J17" s="24"/>
      <c r="K17" s="24"/>
      <c r="L17" s="24"/>
      <c r="M17" s="24"/>
      <c r="N17" s="24"/>
      <c r="O17" s="24"/>
    </row>
    <row r="18" spans="2:15" x14ac:dyDescent="0.25">
      <c r="B18" s="24"/>
      <c r="C18" s="24"/>
      <c r="D18" s="24"/>
      <c r="E18" s="24"/>
      <c r="F18" s="24"/>
      <c r="I18" s="24"/>
      <c r="J18" s="24"/>
      <c r="K18" s="24"/>
      <c r="L18" s="24"/>
      <c r="M18" s="24"/>
      <c r="N18" s="24"/>
      <c r="O18" s="24"/>
    </row>
    <row r="19" spans="2:15" x14ac:dyDescent="0.25">
      <c r="B19" s="24"/>
      <c r="C19" s="24"/>
      <c r="D19" s="24"/>
      <c r="E19" s="24"/>
      <c r="F19" s="24"/>
      <c r="I19" s="24"/>
      <c r="J19" s="24"/>
      <c r="K19" s="24"/>
      <c r="L19" s="24"/>
      <c r="M19" s="24"/>
      <c r="N19" s="24"/>
      <c r="O19" s="24"/>
    </row>
    <row r="20" spans="2:15" x14ac:dyDescent="0.25">
      <c r="I20" s="24"/>
      <c r="J20" s="24"/>
      <c r="K20" s="24"/>
      <c r="L20" s="24"/>
      <c r="M20" s="24"/>
      <c r="N20" s="24"/>
      <c r="O20" s="24"/>
    </row>
  </sheetData>
  <mergeCells count="2">
    <mergeCell ref="I16:O20"/>
    <mergeCell ref="B16:F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Calculations</vt:lpstr>
      <vt:lpstr>High Plains</vt:lpstr>
      <vt:lpstr>Percentiles</vt:lpstr>
      <vt:lpstr>Comparisons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Katie</dc:creator>
  <cp:lastModifiedBy>Fox, Katie</cp:lastModifiedBy>
  <dcterms:created xsi:type="dcterms:W3CDTF">2017-03-16T15:37:24Z</dcterms:created>
  <dcterms:modified xsi:type="dcterms:W3CDTF">2017-03-30T22:39:30Z</dcterms:modified>
</cp:coreProperties>
</file>